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4240" windowHeight="12630"/>
  </bookViews>
  <sheets>
    <sheet name="门急诊一~五层汇总表" sheetId="14" r:id="rId1"/>
    <sheet name="一层" sheetId="2" r:id="rId2"/>
    <sheet name="二层 " sheetId="3" r:id="rId3"/>
    <sheet name="三层 " sheetId="4" r:id="rId4"/>
    <sheet name="四层" sheetId="5" r:id="rId5"/>
    <sheet name="五层 " sheetId="6" r:id="rId6"/>
  </sheets>
  <calcPr calcId="125725"/>
</workbook>
</file>

<file path=xl/calcChain.xml><?xml version="1.0" encoding="utf-8"?>
<calcChain xmlns="http://schemas.openxmlformats.org/spreadsheetml/2006/main">
  <c r="J14" i="6"/>
  <c r="J13"/>
  <c r="J12"/>
  <c r="J11"/>
  <c r="J10"/>
  <c r="H10"/>
  <c r="G10"/>
  <c r="J9"/>
  <c r="H9"/>
  <c r="J8"/>
  <c r="H8"/>
  <c r="G8"/>
  <c r="J7"/>
  <c r="H7"/>
  <c r="G7"/>
  <c r="J6"/>
  <c r="H6"/>
  <c r="G6"/>
  <c r="J5"/>
  <c r="H5"/>
  <c r="J4"/>
  <c r="H4"/>
  <c r="G4"/>
  <c r="J3"/>
  <c r="H3"/>
  <c r="G3"/>
  <c r="J50" i="5"/>
  <c r="J49"/>
  <c r="J48"/>
  <c r="J47"/>
  <c r="J46"/>
  <c r="J45"/>
  <c r="J44"/>
  <c r="H44"/>
  <c r="J43"/>
  <c r="H43"/>
  <c r="J42"/>
  <c r="H42"/>
  <c r="J41"/>
  <c r="H41"/>
  <c r="J40"/>
  <c r="H40"/>
  <c r="J39"/>
  <c r="H39"/>
  <c r="J38"/>
  <c r="H38"/>
  <c r="G38"/>
  <c r="J37"/>
  <c r="H37"/>
  <c r="G37"/>
  <c r="J36"/>
  <c r="H36"/>
  <c r="G36"/>
  <c r="J35"/>
  <c r="H35"/>
  <c r="G35"/>
  <c r="J34"/>
  <c r="H34"/>
  <c r="G34"/>
  <c r="J33"/>
  <c r="H33"/>
  <c r="G33"/>
  <c r="J32"/>
  <c r="H32"/>
  <c r="G32"/>
  <c r="J31"/>
  <c r="H31"/>
  <c r="G31"/>
  <c r="J30"/>
  <c r="H30"/>
  <c r="G30"/>
  <c r="J29"/>
  <c r="H29"/>
  <c r="G29"/>
  <c r="J28"/>
  <c r="H28"/>
  <c r="G28"/>
  <c r="J27"/>
  <c r="H27"/>
  <c r="G27"/>
  <c r="J26"/>
  <c r="H26"/>
  <c r="G26"/>
  <c r="J25"/>
  <c r="H25"/>
  <c r="G25"/>
  <c r="J24"/>
  <c r="H24"/>
  <c r="G24"/>
  <c r="J23"/>
  <c r="H23"/>
  <c r="G23"/>
  <c r="J22"/>
  <c r="H22"/>
  <c r="J21"/>
  <c r="H21"/>
  <c r="G21"/>
  <c r="J20"/>
  <c r="H20"/>
  <c r="G20"/>
  <c r="J19"/>
  <c r="H19"/>
  <c r="G19"/>
  <c r="J18"/>
  <c r="H18"/>
  <c r="G18"/>
  <c r="J17"/>
  <c r="H17"/>
  <c r="G17"/>
  <c r="J16"/>
  <c r="H16"/>
  <c r="G16"/>
  <c r="J15"/>
  <c r="H15"/>
  <c r="G15"/>
  <c r="J14"/>
  <c r="H14"/>
  <c r="G14"/>
  <c r="J13"/>
  <c r="H13"/>
  <c r="G13"/>
  <c r="J12"/>
  <c r="H12"/>
  <c r="G12"/>
  <c r="J11"/>
  <c r="H11"/>
  <c r="G11"/>
  <c r="J10"/>
  <c r="H10"/>
  <c r="G10"/>
  <c r="J9"/>
  <c r="H9"/>
  <c r="G9"/>
  <c r="J8"/>
  <c r="H8"/>
  <c r="G8"/>
  <c r="J7"/>
  <c r="H7"/>
  <c r="G7"/>
  <c r="J6"/>
  <c r="H6"/>
  <c r="G6"/>
  <c r="J5"/>
  <c r="H5"/>
  <c r="G5"/>
  <c r="J4"/>
  <c r="H4"/>
  <c r="G4"/>
  <c r="J3"/>
  <c r="H3"/>
  <c r="G3"/>
  <c r="J67" i="4"/>
  <c r="J66"/>
  <c r="J65"/>
  <c r="J64"/>
  <c r="J63"/>
  <c r="H63"/>
  <c r="J62"/>
  <c r="H62"/>
  <c r="J61"/>
  <c r="H61"/>
  <c r="J60"/>
  <c r="H60"/>
  <c r="J59"/>
  <c r="G59"/>
  <c r="J58"/>
  <c r="H58"/>
  <c r="J57"/>
  <c r="H57"/>
  <c r="G57"/>
  <c r="J56"/>
  <c r="H56"/>
  <c r="J55"/>
  <c r="H55"/>
  <c r="G55"/>
  <c r="J54"/>
  <c r="H54"/>
  <c r="G54"/>
  <c r="J53"/>
  <c r="H53"/>
  <c r="G53"/>
  <c r="J52"/>
  <c r="H52"/>
  <c r="G52"/>
  <c r="J51"/>
  <c r="H51"/>
  <c r="G51"/>
  <c r="J50"/>
  <c r="H50"/>
  <c r="J49"/>
  <c r="H49"/>
  <c r="J48"/>
  <c r="H48"/>
  <c r="J47"/>
  <c r="H47"/>
  <c r="G47"/>
  <c r="J46"/>
  <c r="H46"/>
  <c r="G46"/>
  <c r="J45"/>
  <c r="H45"/>
  <c r="G45"/>
  <c r="J44"/>
  <c r="H44"/>
  <c r="G44"/>
  <c r="J43"/>
  <c r="H43"/>
  <c r="G43"/>
  <c r="J42"/>
  <c r="H42"/>
  <c r="G42"/>
  <c r="J41"/>
  <c r="H41"/>
  <c r="G41"/>
  <c r="J40"/>
  <c r="H40"/>
  <c r="G40"/>
  <c r="J39"/>
  <c r="H39"/>
  <c r="G39"/>
  <c r="J38"/>
  <c r="H38"/>
  <c r="G38"/>
  <c r="J37"/>
  <c r="H37"/>
  <c r="G37"/>
  <c r="J36"/>
  <c r="H36"/>
  <c r="G36"/>
  <c r="J35"/>
  <c r="H35"/>
  <c r="G35"/>
  <c r="J34"/>
  <c r="H34"/>
  <c r="G34"/>
  <c r="J33"/>
  <c r="H33"/>
  <c r="G33"/>
  <c r="J32"/>
  <c r="H32"/>
  <c r="G32"/>
  <c r="J31"/>
  <c r="H31"/>
  <c r="J30"/>
  <c r="H30"/>
  <c r="J29"/>
  <c r="H29"/>
  <c r="G29"/>
  <c r="J28"/>
  <c r="H28"/>
  <c r="G28"/>
  <c r="J27"/>
  <c r="H27"/>
  <c r="G27"/>
  <c r="J26"/>
  <c r="H26"/>
  <c r="G26"/>
  <c r="J25"/>
  <c r="H25"/>
  <c r="G25"/>
  <c r="J24"/>
  <c r="H24"/>
  <c r="G24"/>
  <c r="J23"/>
  <c r="H23"/>
  <c r="G23"/>
  <c r="J22"/>
  <c r="H22"/>
  <c r="G22"/>
  <c r="J21"/>
  <c r="H21"/>
  <c r="G21"/>
  <c r="J20"/>
  <c r="H20"/>
  <c r="G20"/>
  <c r="J19"/>
  <c r="H19"/>
  <c r="G19"/>
  <c r="J18"/>
  <c r="H18"/>
  <c r="G18"/>
  <c r="J17"/>
  <c r="H17"/>
  <c r="G17"/>
  <c r="J16"/>
  <c r="H16"/>
  <c r="G16"/>
  <c r="J15"/>
  <c r="H15"/>
  <c r="G15"/>
  <c r="J14"/>
  <c r="H14"/>
  <c r="G14"/>
  <c r="J13"/>
  <c r="H13"/>
  <c r="G13"/>
  <c r="J12"/>
  <c r="H12"/>
  <c r="G12"/>
  <c r="J11"/>
  <c r="H11"/>
  <c r="G11"/>
  <c r="J10"/>
  <c r="H10"/>
  <c r="G10"/>
  <c r="J9"/>
  <c r="H9"/>
  <c r="G9"/>
  <c r="J8"/>
  <c r="H8"/>
  <c r="G8"/>
  <c r="J7"/>
  <c r="H7"/>
  <c r="G7"/>
  <c r="J6"/>
  <c r="H6"/>
  <c r="G6"/>
  <c r="J5"/>
  <c r="H5"/>
  <c r="G5"/>
  <c r="J4"/>
  <c r="H4"/>
  <c r="G4"/>
  <c r="J3"/>
  <c r="H3"/>
  <c r="G3"/>
  <c r="J74" i="3"/>
  <c r="J73"/>
  <c r="J72"/>
  <c r="J71"/>
  <c r="J70"/>
  <c r="J69"/>
  <c r="J68"/>
  <c r="H68"/>
  <c r="H67"/>
  <c r="H66"/>
  <c r="J65"/>
  <c r="H65"/>
  <c r="J64"/>
  <c r="H64"/>
  <c r="J63"/>
  <c r="H63"/>
  <c r="J62"/>
  <c r="H62"/>
  <c r="J61"/>
  <c r="H61"/>
  <c r="G61"/>
  <c r="J60"/>
  <c r="H60"/>
  <c r="G60"/>
  <c r="J59"/>
  <c r="H59"/>
  <c r="G59"/>
  <c r="J58"/>
  <c r="H58"/>
  <c r="G58"/>
  <c r="J57"/>
  <c r="H57"/>
  <c r="G57"/>
  <c r="J56"/>
  <c r="H56"/>
  <c r="G56"/>
  <c r="J55"/>
  <c r="H55"/>
  <c r="G55"/>
  <c r="J54"/>
  <c r="H54"/>
  <c r="G54"/>
  <c r="J53"/>
  <c r="H53"/>
  <c r="G53"/>
  <c r="J52"/>
  <c r="H52"/>
  <c r="G52"/>
  <c r="J51"/>
  <c r="H51"/>
  <c r="G51"/>
  <c r="J50"/>
  <c r="H50"/>
  <c r="G50"/>
  <c r="J49"/>
  <c r="H49"/>
  <c r="G49"/>
  <c r="J48"/>
  <c r="H48"/>
  <c r="G48"/>
  <c r="J47"/>
  <c r="H47"/>
  <c r="G47"/>
  <c r="J46"/>
  <c r="H46"/>
  <c r="G46"/>
  <c r="J45"/>
  <c r="H45"/>
  <c r="G45"/>
  <c r="J44"/>
  <c r="H44"/>
  <c r="G44"/>
  <c r="J43"/>
  <c r="H43"/>
  <c r="G43"/>
  <c r="J42"/>
  <c r="H42"/>
  <c r="G42"/>
  <c r="J41"/>
  <c r="H41"/>
  <c r="G41"/>
  <c r="J40"/>
  <c r="H40"/>
  <c r="G40"/>
  <c r="J39"/>
  <c r="H39"/>
  <c r="G39"/>
  <c r="J38"/>
  <c r="H38"/>
  <c r="G38"/>
  <c r="J37"/>
  <c r="H37"/>
  <c r="G37"/>
  <c r="J36"/>
  <c r="H36"/>
  <c r="G36"/>
  <c r="J35"/>
  <c r="H35"/>
  <c r="G35"/>
  <c r="J34"/>
  <c r="H34"/>
  <c r="G34"/>
  <c r="J33"/>
  <c r="H33"/>
  <c r="G33"/>
  <c r="J32"/>
  <c r="H32"/>
  <c r="G32"/>
  <c r="J31"/>
  <c r="H31"/>
  <c r="G31"/>
  <c r="J30"/>
  <c r="H30"/>
  <c r="G30"/>
  <c r="J29"/>
  <c r="H29"/>
  <c r="G29"/>
  <c r="J28"/>
  <c r="H28"/>
  <c r="G28"/>
  <c r="J27"/>
  <c r="H27"/>
  <c r="G27"/>
  <c r="J26"/>
  <c r="H26"/>
  <c r="G26"/>
  <c r="J25"/>
  <c r="H25"/>
  <c r="G25"/>
  <c r="J24"/>
  <c r="H24"/>
  <c r="G24"/>
  <c r="J23"/>
  <c r="H23"/>
  <c r="G23"/>
  <c r="J22"/>
  <c r="H22"/>
  <c r="G22"/>
  <c r="J21"/>
  <c r="H21"/>
  <c r="G21"/>
  <c r="J20"/>
  <c r="H20"/>
  <c r="G20"/>
  <c r="J19"/>
  <c r="H19"/>
  <c r="G19"/>
  <c r="J18"/>
  <c r="H18"/>
  <c r="G18"/>
  <c r="J17"/>
  <c r="H17"/>
  <c r="G17"/>
  <c r="J16"/>
  <c r="H16"/>
  <c r="G16"/>
  <c r="J15"/>
  <c r="H15"/>
  <c r="G15"/>
  <c r="J14"/>
  <c r="H14"/>
  <c r="G14"/>
  <c r="J13"/>
  <c r="H13"/>
  <c r="G13"/>
  <c r="J12"/>
  <c r="H12"/>
  <c r="G12"/>
  <c r="J11"/>
  <c r="H11"/>
  <c r="G11"/>
  <c r="J10"/>
  <c r="H10"/>
  <c r="G10"/>
  <c r="J9"/>
  <c r="H9"/>
  <c r="G9"/>
  <c r="J8"/>
  <c r="H8"/>
  <c r="G8"/>
  <c r="J7"/>
  <c r="H7"/>
  <c r="G7"/>
  <c r="J6"/>
  <c r="H6"/>
  <c r="G6"/>
  <c r="J5"/>
  <c r="H5"/>
  <c r="G5"/>
  <c r="J4"/>
  <c r="H4"/>
  <c r="G4"/>
  <c r="J3"/>
  <c r="H3"/>
  <c r="G3"/>
  <c r="J64" i="2"/>
  <c r="J63"/>
  <c r="J62"/>
  <c r="J61"/>
  <c r="J60"/>
  <c r="J59"/>
  <c r="H58"/>
  <c r="J57"/>
  <c r="H57"/>
  <c r="J56"/>
  <c r="H56"/>
  <c r="J55"/>
  <c r="H55"/>
  <c r="J54"/>
  <c r="H54"/>
  <c r="E54"/>
  <c r="J53"/>
  <c r="H53"/>
  <c r="E53"/>
  <c r="J52"/>
  <c r="H52"/>
  <c r="E52"/>
  <c r="J51"/>
  <c r="H51"/>
  <c r="E51"/>
  <c r="J50"/>
  <c r="H50"/>
  <c r="E50"/>
  <c r="J49"/>
  <c r="H49"/>
  <c r="E49"/>
  <c r="J48"/>
  <c r="H48"/>
  <c r="E48"/>
  <c r="J47"/>
  <c r="H47"/>
  <c r="G47"/>
  <c r="H46"/>
  <c r="J45"/>
  <c r="H45"/>
  <c r="G45"/>
  <c r="J44"/>
  <c r="H44"/>
  <c r="G44"/>
  <c r="J43"/>
  <c r="H43"/>
  <c r="G43"/>
  <c r="J42"/>
  <c r="H42"/>
  <c r="G42"/>
  <c r="J41"/>
  <c r="H41"/>
  <c r="G41"/>
  <c r="J40"/>
  <c r="H40"/>
  <c r="G40"/>
  <c r="J39"/>
  <c r="H39"/>
  <c r="G39"/>
  <c r="J38"/>
  <c r="H38"/>
  <c r="G38"/>
  <c r="J37"/>
  <c r="H37"/>
  <c r="G37"/>
  <c r="J36"/>
  <c r="H36"/>
  <c r="G36"/>
  <c r="J35"/>
  <c r="H35"/>
  <c r="G35"/>
  <c r="J34"/>
  <c r="H34"/>
  <c r="G34"/>
  <c r="J33"/>
  <c r="H33"/>
  <c r="G33"/>
  <c r="J32"/>
  <c r="H32"/>
  <c r="G32"/>
  <c r="J31"/>
  <c r="H31"/>
  <c r="J30"/>
  <c r="H30"/>
  <c r="J29"/>
  <c r="H29"/>
  <c r="G29"/>
  <c r="J28"/>
  <c r="H28"/>
  <c r="G28"/>
  <c r="J27"/>
  <c r="H27"/>
  <c r="G27"/>
  <c r="J26"/>
  <c r="H26"/>
  <c r="G26"/>
  <c r="J25"/>
  <c r="H25"/>
  <c r="G25"/>
  <c r="J24"/>
  <c r="H24"/>
  <c r="G24"/>
  <c r="J23"/>
  <c r="H23"/>
  <c r="G23"/>
  <c r="J22"/>
  <c r="H22"/>
  <c r="G22"/>
  <c r="J21"/>
  <c r="H21"/>
  <c r="G21"/>
  <c r="J20"/>
  <c r="H20"/>
  <c r="G20"/>
  <c r="J19"/>
  <c r="H19"/>
  <c r="G19"/>
  <c r="J18"/>
  <c r="H18"/>
  <c r="G18"/>
  <c r="J17"/>
  <c r="H17"/>
  <c r="G17"/>
  <c r="J16"/>
  <c r="H16"/>
  <c r="G16"/>
  <c r="J15"/>
  <c r="H15"/>
  <c r="G15"/>
  <c r="J14"/>
  <c r="H14"/>
  <c r="G14"/>
  <c r="J13"/>
  <c r="H13"/>
  <c r="G13"/>
  <c r="J12"/>
  <c r="H12"/>
  <c r="J11"/>
  <c r="H11"/>
  <c r="J10"/>
  <c r="H10"/>
  <c r="G10"/>
  <c r="J9"/>
  <c r="H9"/>
  <c r="G9"/>
  <c r="J8"/>
  <c r="H8"/>
  <c r="G8"/>
  <c r="J7"/>
  <c r="H7"/>
  <c r="G7"/>
  <c r="J6"/>
  <c r="H6"/>
  <c r="G6"/>
  <c r="J5"/>
  <c r="H5"/>
  <c r="G5"/>
  <c r="J4"/>
  <c r="H4"/>
  <c r="G4"/>
  <c r="J3"/>
  <c r="H3"/>
  <c r="G3"/>
</calcChain>
</file>

<file path=xl/sharedStrings.xml><?xml version="1.0" encoding="utf-8"?>
<sst xmlns="http://schemas.openxmlformats.org/spreadsheetml/2006/main" count="395" uniqueCount="131">
  <si>
    <t>序号</t>
  </si>
  <si>
    <t>名称</t>
  </si>
  <si>
    <t xml:space="preserve">数量 </t>
  </si>
  <si>
    <t>单位</t>
  </si>
  <si>
    <t>单价</t>
  </si>
  <si>
    <t>金额</t>
  </si>
  <si>
    <t>备注</t>
  </si>
  <si>
    <t>布帘</t>
  </si>
  <si>
    <t>米</t>
  </si>
  <si>
    <t>卷帘</t>
  </si>
  <si>
    <t>平方</t>
  </si>
  <si>
    <t>高精密医用隔帘</t>
  </si>
  <si>
    <t>看不到人像</t>
  </si>
  <si>
    <t>遮光布</t>
  </si>
  <si>
    <t>二层治疗室和远程会议室</t>
  </si>
  <si>
    <t>直轨</t>
  </si>
  <si>
    <t>弯轨</t>
  </si>
  <si>
    <t>浴帘</t>
  </si>
  <si>
    <t>个</t>
  </si>
  <si>
    <t>浴杆</t>
  </si>
  <si>
    <t>卫生间磨砂贴膜</t>
  </si>
  <si>
    <t>含八层和十六层卫生间的贴膜</t>
  </si>
  <si>
    <t>合计</t>
  </si>
  <si>
    <t>皖南医学院第二附属医院窗帘明细清单</t>
  </si>
  <si>
    <t>楼层</t>
  </si>
  <si>
    <t>位置</t>
  </si>
  <si>
    <t>型号</t>
  </si>
  <si>
    <t>宽度</t>
  </si>
  <si>
    <t>高度</t>
  </si>
  <si>
    <t>用量</t>
  </si>
  <si>
    <t>一层</t>
  </si>
  <si>
    <t>隔离室</t>
  </si>
  <si>
    <t>窗帘</t>
  </si>
  <si>
    <t>诊室</t>
  </si>
  <si>
    <t>化验接收</t>
  </si>
  <si>
    <t>值班更衣室</t>
  </si>
  <si>
    <t>阅览室</t>
  </si>
  <si>
    <t>办公室</t>
  </si>
  <si>
    <t>财务室</t>
  </si>
  <si>
    <t>更衣室</t>
  </si>
  <si>
    <t>护士站</t>
  </si>
  <si>
    <t>抢救室</t>
  </si>
  <si>
    <t>护士长办公室</t>
  </si>
  <si>
    <t>值班室</t>
  </si>
  <si>
    <t>采集点</t>
  </si>
  <si>
    <t>急诊化验</t>
  </si>
  <si>
    <t>观察室</t>
  </si>
  <si>
    <t>成人输液</t>
  </si>
  <si>
    <t>儿童输液</t>
  </si>
  <si>
    <t>配药间</t>
  </si>
  <si>
    <t>药房</t>
  </si>
  <si>
    <t>药房取药</t>
  </si>
  <si>
    <t>调试办公室</t>
  </si>
  <si>
    <t>挂号收费及财务室</t>
  </si>
  <si>
    <t>男卫</t>
  </si>
  <si>
    <t>2.9*2.65</t>
  </si>
  <si>
    <t>1.51*2.63</t>
  </si>
  <si>
    <t>女卫</t>
  </si>
  <si>
    <t>4.3*2.66</t>
  </si>
  <si>
    <t>1.84*2.64</t>
  </si>
  <si>
    <t>卫生间</t>
  </si>
  <si>
    <t>1.29*2.65</t>
  </si>
  <si>
    <t>1.28*2.66</t>
  </si>
  <si>
    <t>隔帘高精密医帘-1</t>
  </si>
  <si>
    <t>绑带</t>
  </si>
  <si>
    <t>2*2</t>
  </si>
  <si>
    <t>浴帘杆</t>
  </si>
  <si>
    <t>合计（含税价）</t>
  </si>
  <si>
    <t>二层</t>
  </si>
  <si>
    <t>治疗室</t>
  </si>
  <si>
    <t>加遮光布，100%遮光</t>
  </si>
  <si>
    <t>远程会议</t>
  </si>
  <si>
    <t>资料室</t>
  </si>
  <si>
    <t>医生办公室</t>
  </si>
  <si>
    <t>生化室</t>
  </si>
  <si>
    <t>眼电生理</t>
  </si>
  <si>
    <t>造影</t>
  </si>
  <si>
    <t>单间</t>
  </si>
  <si>
    <t>护士办公室</t>
  </si>
  <si>
    <t>主任办公室</t>
  </si>
  <si>
    <t>15间</t>
  </si>
  <si>
    <t>CT</t>
  </si>
  <si>
    <t>肌电图</t>
  </si>
  <si>
    <t>介入</t>
  </si>
  <si>
    <t>弧形病房</t>
  </si>
  <si>
    <t>被服间</t>
  </si>
  <si>
    <t>挂号收费</t>
  </si>
  <si>
    <t>隔离CU</t>
  </si>
  <si>
    <t>净化机房</t>
  </si>
  <si>
    <t>仪器设备间</t>
  </si>
  <si>
    <t>病房</t>
  </si>
  <si>
    <t>2.48*2.17</t>
  </si>
  <si>
    <t>2.02*2.17</t>
  </si>
  <si>
    <t>1.23*2.16</t>
  </si>
  <si>
    <t>值班室浴帘</t>
  </si>
  <si>
    <t>会议室</t>
  </si>
  <si>
    <t>胎心检测</t>
  </si>
  <si>
    <t>宫腔科</t>
  </si>
  <si>
    <t>阴道科</t>
  </si>
  <si>
    <t>眼科</t>
  </si>
  <si>
    <t>15个</t>
  </si>
  <si>
    <t>会议餐厅</t>
  </si>
  <si>
    <t>6个</t>
  </si>
  <si>
    <t>3个</t>
  </si>
  <si>
    <t>2个</t>
  </si>
  <si>
    <t>空调机房</t>
  </si>
  <si>
    <t>5个</t>
  </si>
  <si>
    <t>示教室</t>
  </si>
  <si>
    <t>种值室</t>
  </si>
  <si>
    <t>无菌室</t>
  </si>
  <si>
    <t>盆底康复</t>
  </si>
  <si>
    <t xml:space="preserve"> 美容</t>
  </si>
  <si>
    <t>手术室</t>
  </si>
  <si>
    <t>1.23*3.07</t>
  </si>
  <si>
    <t>2.03*2.69</t>
  </si>
  <si>
    <t>2.48*2.69</t>
  </si>
  <si>
    <t>1.27*3.07</t>
  </si>
  <si>
    <t>四层</t>
  </si>
  <si>
    <t>主任室</t>
  </si>
  <si>
    <t>主任</t>
  </si>
  <si>
    <t>输血科</t>
  </si>
  <si>
    <t>OR4</t>
  </si>
  <si>
    <t>DSA</t>
  </si>
  <si>
    <t>2.44*2.73</t>
  </si>
  <si>
    <t>2.06*2.73</t>
  </si>
  <si>
    <t>1.19*3.07</t>
  </si>
  <si>
    <t>隔帘高精密医帘</t>
  </si>
  <si>
    <t>五层</t>
  </si>
  <si>
    <t>男更衣室</t>
  </si>
  <si>
    <t>门急诊1-5层窗帘、隔帘等清单</t>
    <phoneticPr fontId="4" type="noConversion"/>
  </si>
  <si>
    <t>皖南医学院第二附属医院窗帘明细清单</t>
    <phoneticPr fontId="4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</si>
</sst>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5">
    <font>
      <sz val="11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 vertical="center"/>
    </xf>
    <xf numFmtId="176" fontId="0" fillId="0" borderId="0" xfId="0" applyNumberFormat="1"/>
    <xf numFmtId="176" fontId="0" fillId="0" borderId="0" xfId="0" applyNumberFormat="1" applyAlignment="1"/>
    <xf numFmtId="0" fontId="0" fillId="0" borderId="2" xfId="0" applyFill="1" applyBorder="1" applyAlignment="1">
      <alignment horizontal="center" vertical="center"/>
    </xf>
    <xf numFmtId="176" fontId="0" fillId="0" borderId="2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176" fontId="0" fillId="0" borderId="2" xfId="0" applyNumberFormat="1" applyFill="1" applyBorder="1" applyAlignment="1">
      <alignment horizontal="right" vertical="center"/>
    </xf>
    <xf numFmtId="0" fontId="0" fillId="0" borderId="2" xfId="0" applyFill="1" applyBorder="1" applyAlignment="1">
      <alignment horizontal="right" vertical="center"/>
    </xf>
    <xf numFmtId="0" fontId="0" fillId="0" borderId="6" xfId="0" applyFill="1" applyBorder="1" applyAlignment="1">
      <alignment horizontal="center" vertical="center" wrapText="1"/>
    </xf>
    <xf numFmtId="176" fontId="0" fillId="0" borderId="2" xfId="0" applyNumberFormat="1" applyFill="1" applyBorder="1"/>
    <xf numFmtId="0" fontId="0" fillId="0" borderId="2" xfId="0" applyFill="1" applyBorder="1"/>
    <xf numFmtId="0" fontId="0" fillId="0" borderId="2" xfId="0" applyBorder="1"/>
    <xf numFmtId="0" fontId="0" fillId="0" borderId="7" xfId="0" applyFill="1" applyBorder="1" applyAlignment="1">
      <alignment horizontal="center" vertical="center" wrapText="1"/>
    </xf>
    <xf numFmtId="176" fontId="0" fillId="0" borderId="2" xfId="0" applyNumberFormat="1" applyBorder="1"/>
    <xf numFmtId="0" fontId="0" fillId="0" borderId="2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176" fontId="0" fillId="0" borderId="2" xfId="0" applyNumberFormat="1" applyFill="1" applyBorder="1" applyAlignment="1"/>
    <xf numFmtId="176" fontId="0" fillId="0" borderId="2" xfId="0" applyNumberFormat="1" applyBorder="1" applyAlignment="1"/>
    <xf numFmtId="0" fontId="0" fillId="2" borderId="2" xfId="0" applyFill="1" applyBorder="1"/>
    <xf numFmtId="176" fontId="0" fillId="0" borderId="2" xfId="0" applyNumberFormat="1" applyBorder="1" applyAlignment="1">
      <alignment horizontal="right"/>
    </xf>
    <xf numFmtId="0" fontId="0" fillId="0" borderId="2" xfId="0" applyFill="1" applyBorder="1" applyAlignment="1">
      <alignment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176" fontId="0" fillId="0" borderId="2" xfId="0" applyNumberFormat="1" applyFill="1" applyBorder="1" applyAlignment="1">
      <alignment horizontal="right"/>
    </xf>
    <xf numFmtId="0" fontId="0" fillId="0" borderId="2" xfId="0" applyFill="1" applyBorder="1" applyAlignment="1">
      <alignment vertical="center"/>
    </xf>
    <xf numFmtId="0" fontId="0" fillId="0" borderId="2" xfId="0" applyFill="1" applyBorder="1"/>
    <xf numFmtId="0" fontId="0" fillId="0" borderId="2" xfId="0" applyBorder="1" applyAlignment="1">
      <alignment horizontal="center" vertical="center"/>
    </xf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6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 wrapText="1"/>
    </xf>
    <xf numFmtId="0" fontId="0" fillId="0" borderId="9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Fill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"/>
  <sheetViews>
    <sheetView tabSelected="1" workbookViewId="0">
      <selection activeCell="L11" sqref="L11"/>
    </sheetView>
  </sheetViews>
  <sheetFormatPr defaultColWidth="9" defaultRowHeight="13.5"/>
  <cols>
    <col min="1" max="1" width="11" style="1" customWidth="1"/>
    <col min="2" max="2" width="14.75" style="32" customWidth="1"/>
    <col min="3" max="4" width="10.625" style="32" customWidth="1"/>
    <col min="5" max="6" width="9" style="32"/>
    <col min="7" max="7" width="28.625" style="32" customWidth="1"/>
  </cols>
  <sheetData>
    <row r="1" spans="1:8" ht="40.9" customHeight="1">
      <c r="A1" s="43" t="s">
        <v>129</v>
      </c>
      <c r="B1" s="43"/>
      <c r="C1" s="43"/>
      <c r="D1" s="43"/>
      <c r="E1" s="43"/>
      <c r="F1" s="43"/>
      <c r="G1" s="43"/>
    </row>
    <row r="2" spans="1:8" s="32" customFormat="1" ht="26.85" customHeight="1">
      <c r="A2" s="35" t="s">
        <v>0</v>
      </c>
      <c r="B2" s="35" t="s">
        <v>1</v>
      </c>
      <c r="C2" s="35" t="s">
        <v>2</v>
      </c>
      <c r="D2" s="35" t="s">
        <v>3</v>
      </c>
      <c r="E2" s="35" t="s">
        <v>4</v>
      </c>
      <c r="F2" s="35" t="s">
        <v>5</v>
      </c>
      <c r="G2" s="35" t="s">
        <v>6</v>
      </c>
    </row>
    <row r="3" spans="1:8" ht="26.85" customHeight="1">
      <c r="A3" s="35">
        <v>1</v>
      </c>
      <c r="B3" s="34" t="s">
        <v>7</v>
      </c>
      <c r="C3" s="34">
        <v>1508</v>
      </c>
      <c r="D3" s="34" t="s">
        <v>8</v>
      </c>
      <c r="E3" s="34"/>
      <c r="F3" s="34"/>
      <c r="G3" s="34"/>
      <c r="H3" s="33"/>
    </row>
    <row r="4" spans="1:8" ht="26.85" customHeight="1">
      <c r="A4" s="35">
        <v>2</v>
      </c>
      <c r="B4" s="34" t="s">
        <v>9</v>
      </c>
      <c r="C4" s="34">
        <v>194.53</v>
      </c>
      <c r="D4" s="34" t="s">
        <v>10</v>
      </c>
      <c r="E4" s="34"/>
      <c r="F4" s="34"/>
      <c r="G4" s="34"/>
    </row>
    <row r="5" spans="1:8" ht="26.85" customHeight="1">
      <c r="A5" s="35">
        <v>3</v>
      </c>
      <c r="B5" s="34" t="s">
        <v>11</v>
      </c>
      <c r="C5" s="34">
        <v>434.84</v>
      </c>
      <c r="D5" s="34" t="s">
        <v>8</v>
      </c>
      <c r="E5" s="34"/>
      <c r="F5" s="34"/>
      <c r="G5" s="34" t="s">
        <v>12</v>
      </c>
    </row>
    <row r="6" spans="1:8" ht="26.85" customHeight="1">
      <c r="A6" s="35">
        <v>4</v>
      </c>
      <c r="B6" s="34" t="s">
        <v>13</v>
      </c>
      <c r="C6" s="34">
        <v>31.87</v>
      </c>
      <c r="D6" s="34" t="s">
        <v>8</v>
      </c>
      <c r="E6" s="34"/>
      <c r="F6" s="34"/>
      <c r="G6" s="34" t="s">
        <v>14</v>
      </c>
    </row>
    <row r="7" spans="1:8" ht="26.85" customHeight="1">
      <c r="A7" s="35">
        <v>5</v>
      </c>
      <c r="B7" s="34" t="s">
        <v>15</v>
      </c>
      <c r="C7" s="34">
        <v>695.1</v>
      </c>
      <c r="D7" s="34" t="s">
        <v>8</v>
      </c>
      <c r="E7" s="34"/>
      <c r="F7" s="34"/>
      <c r="G7" s="34"/>
    </row>
    <row r="8" spans="1:8" ht="26.85" customHeight="1">
      <c r="A8" s="35">
        <v>6</v>
      </c>
      <c r="B8" s="34" t="s">
        <v>16</v>
      </c>
      <c r="C8" s="34">
        <v>184.78</v>
      </c>
      <c r="D8" s="34" t="s">
        <v>8</v>
      </c>
      <c r="E8" s="34"/>
      <c r="F8" s="34"/>
      <c r="G8" s="34"/>
    </row>
    <row r="9" spans="1:8" ht="26.85" customHeight="1">
      <c r="A9" s="35">
        <v>7</v>
      </c>
      <c r="B9" s="34" t="s">
        <v>17</v>
      </c>
      <c r="C9" s="34">
        <v>9</v>
      </c>
      <c r="D9" s="34" t="s">
        <v>18</v>
      </c>
      <c r="E9" s="34"/>
      <c r="F9" s="34"/>
      <c r="G9" s="34"/>
    </row>
    <row r="10" spans="1:8" ht="26.85" customHeight="1">
      <c r="A10" s="35">
        <v>8</v>
      </c>
      <c r="B10" s="34" t="s">
        <v>19</v>
      </c>
      <c r="C10" s="34">
        <v>13.05</v>
      </c>
      <c r="D10" s="34" t="s">
        <v>8</v>
      </c>
      <c r="E10" s="34"/>
      <c r="F10" s="34"/>
      <c r="G10" s="34"/>
    </row>
    <row r="11" spans="1:8" ht="26.85" customHeight="1">
      <c r="A11" s="35">
        <v>9</v>
      </c>
      <c r="B11" s="34" t="s">
        <v>20</v>
      </c>
      <c r="C11" s="34">
        <v>133</v>
      </c>
      <c r="D11" s="34" t="s">
        <v>10</v>
      </c>
      <c r="E11" s="34"/>
      <c r="F11" s="34"/>
      <c r="G11" s="34" t="s">
        <v>21</v>
      </c>
    </row>
    <row r="12" spans="1:8" ht="26.85" customHeight="1">
      <c r="A12" s="35">
        <v>10</v>
      </c>
      <c r="B12" s="44" t="s">
        <v>22</v>
      </c>
      <c r="C12" s="44"/>
      <c r="D12" s="34"/>
      <c r="E12" s="34"/>
      <c r="F12" s="34"/>
      <c r="G12" s="34"/>
    </row>
    <row r="14" spans="1:8">
      <c r="G14" s="60"/>
    </row>
  </sheetData>
  <mergeCells count="2">
    <mergeCell ref="A1:G1"/>
    <mergeCell ref="B12:C12"/>
  </mergeCells>
  <phoneticPr fontId="4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J64"/>
  <sheetViews>
    <sheetView workbookViewId="0">
      <selection sqref="A1:J1"/>
    </sheetView>
  </sheetViews>
  <sheetFormatPr defaultColWidth="9" defaultRowHeight="13.5"/>
  <cols>
    <col min="1" max="2" width="9.125" style="1"/>
    <col min="3" max="3" width="17.625" customWidth="1"/>
    <col min="4" max="4" width="16.375" customWidth="1"/>
    <col min="5" max="5" width="10.375" style="2" customWidth="1"/>
    <col min="6" max="6" width="9" hidden="1" customWidth="1"/>
    <col min="8" max="8" width="9.125" style="2"/>
    <col min="9" max="10" width="9.125" style="3"/>
  </cols>
  <sheetData>
    <row r="1" spans="1:10" ht="44.65" customHeight="1">
      <c r="A1" s="45" t="s">
        <v>130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s="1" customFormat="1" ht="24.75" customHeight="1">
      <c r="A2" s="4" t="s">
        <v>0</v>
      </c>
      <c r="B2" s="4" t="s">
        <v>24</v>
      </c>
      <c r="C2" s="4" t="s">
        <v>25</v>
      </c>
      <c r="D2" s="4" t="s">
        <v>26</v>
      </c>
      <c r="E2" s="5" t="s">
        <v>27</v>
      </c>
      <c r="F2" s="4" t="s">
        <v>28</v>
      </c>
      <c r="G2" s="4" t="s">
        <v>28</v>
      </c>
      <c r="H2" s="5" t="s">
        <v>29</v>
      </c>
      <c r="I2" s="5" t="s">
        <v>4</v>
      </c>
      <c r="J2" s="5" t="s">
        <v>5</v>
      </c>
    </row>
    <row r="3" spans="1:10" ht="15" customHeight="1">
      <c r="A3" s="4">
        <v>1</v>
      </c>
      <c r="B3" s="49" t="s">
        <v>30</v>
      </c>
      <c r="C3" s="26" t="s">
        <v>31</v>
      </c>
      <c r="D3" s="53" t="s">
        <v>32</v>
      </c>
      <c r="E3" s="10">
        <v>3.11</v>
      </c>
      <c r="F3" s="11">
        <v>2.65</v>
      </c>
      <c r="G3" s="11">
        <f>F3-0.06</f>
        <v>2.59</v>
      </c>
      <c r="H3" s="10">
        <f>E3*1.8</f>
        <v>5.5979999999999999</v>
      </c>
      <c r="I3" s="18"/>
      <c r="J3" s="18">
        <f>I3*H3</f>
        <v>0</v>
      </c>
    </row>
    <row r="4" spans="1:10">
      <c r="A4" s="4">
        <v>2</v>
      </c>
      <c r="B4" s="50"/>
      <c r="C4" s="27" t="s">
        <v>33</v>
      </c>
      <c r="D4" s="54"/>
      <c r="E4" s="10">
        <v>2.4300000000000002</v>
      </c>
      <c r="F4" s="11">
        <v>2.65</v>
      </c>
      <c r="G4" s="11">
        <f t="shared" ref="G4:G45" si="0">F4-0.06</f>
        <v>2.59</v>
      </c>
      <c r="H4" s="10">
        <f t="shared" ref="H4:H41" si="1">E4*1.8</f>
        <v>4.3739999999999997</v>
      </c>
      <c r="I4" s="18"/>
      <c r="J4" s="18">
        <f t="shared" ref="J4:J55" si="2">I4*H4</f>
        <v>0</v>
      </c>
    </row>
    <row r="5" spans="1:10" ht="13.9" customHeight="1">
      <c r="A5" s="28">
        <v>3</v>
      </c>
      <c r="B5" s="50"/>
      <c r="C5" s="27" t="s">
        <v>33</v>
      </c>
      <c r="D5" s="54"/>
      <c r="E5" s="10">
        <v>2.4300000000000002</v>
      </c>
      <c r="F5" s="11">
        <v>2.65</v>
      </c>
      <c r="G5" s="11">
        <f t="shared" si="0"/>
        <v>2.59</v>
      </c>
      <c r="H5" s="10">
        <f t="shared" si="1"/>
        <v>4.3739999999999997</v>
      </c>
      <c r="I5" s="18"/>
      <c r="J5" s="18">
        <f t="shared" si="2"/>
        <v>0</v>
      </c>
    </row>
    <row r="6" spans="1:10" ht="13.9" customHeight="1">
      <c r="A6" s="4">
        <v>4</v>
      </c>
      <c r="B6" s="50"/>
      <c r="C6" s="27" t="s">
        <v>34</v>
      </c>
      <c r="D6" s="54"/>
      <c r="E6" s="10">
        <v>2.37</v>
      </c>
      <c r="F6" s="11">
        <v>2.65</v>
      </c>
      <c r="G6" s="11">
        <f t="shared" si="0"/>
        <v>2.59</v>
      </c>
      <c r="H6" s="10">
        <f t="shared" si="1"/>
        <v>4.266</v>
      </c>
      <c r="I6" s="18"/>
      <c r="J6" s="18">
        <f t="shared" si="2"/>
        <v>0</v>
      </c>
    </row>
    <row r="7" spans="1:10" ht="13.9" customHeight="1">
      <c r="A7" s="4">
        <v>5</v>
      </c>
      <c r="B7" s="50"/>
      <c r="C7" s="29" t="s">
        <v>35</v>
      </c>
      <c r="D7" s="54"/>
      <c r="E7" s="10">
        <v>1.69</v>
      </c>
      <c r="F7" s="11">
        <v>2.65</v>
      </c>
      <c r="G7" s="11">
        <f t="shared" si="0"/>
        <v>2.59</v>
      </c>
      <c r="H7" s="10">
        <f t="shared" si="1"/>
        <v>3.0419999999999998</v>
      </c>
      <c r="I7" s="18"/>
      <c r="J7" s="18">
        <f t="shared" si="2"/>
        <v>0</v>
      </c>
    </row>
    <row r="8" spans="1:10" ht="13.9" customHeight="1">
      <c r="A8" s="28">
        <v>6</v>
      </c>
      <c r="B8" s="50"/>
      <c r="C8" s="29" t="s">
        <v>35</v>
      </c>
      <c r="D8" s="54"/>
      <c r="E8" s="10">
        <v>3.22</v>
      </c>
      <c r="F8" s="11">
        <v>2.65</v>
      </c>
      <c r="G8" s="11">
        <f t="shared" si="0"/>
        <v>2.59</v>
      </c>
      <c r="H8" s="10">
        <f t="shared" si="1"/>
        <v>5.7960000000000003</v>
      </c>
      <c r="I8" s="18"/>
      <c r="J8" s="18">
        <f t="shared" si="2"/>
        <v>0</v>
      </c>
    </row>
    <row r="9" spans="1:10" ht="13.9" customHeight="1">
      <c r="A9" s="4">
        <v>7</v>
      </c>
      <c r="B9" s="50"/>
      <c r="C9" s="27" t="s">
        <v>36</v>
      </c>
      <c r="D9" s="54"/>
      <c r="E9" s="10">
        <v>6.8</v>
      </c>
      <c r="F9" s="11">
        <v>2.65</v>
      </c>
      <c r="G9" s="11">
        <f t="shared" si="0"/>
        <v>2.59</v>
      </c>
      <c r="H9" s="10">
        <f t="shared" si="1"/>
        <v>12.24</v>
      </c>
      <c r="I9" s="18"/>
      <c r="J9" s="18">
        <f t="shared" si="2"/>
        <v>0</v>
      </c>
    </row>
    <row r="10" spans="1:10" ht="13.9" customHeight="1">
      <c r="A10" s="4">
        <v>8</v>
      </c>
      <c r="B10" s="50"/>
      <c r="C10" s="27" t="s">
        <v>37</v>
      </c>
      <c r="D10" s="54"/>
      <c r="E10" s="10">
        <v>5.25</v>
      </c>
      <c r="F10" s="11">
        <v>2.65</v>
      </c>
      <c r="G10" s="11">
        <f t="shared" si="0"/>
        <v>2.59</v>
      </c>
      <c r="H10" s="14">
        <f t="shared" si="1"/>
        <v>9.4499999999999993</v>
      </c>
      <c r="I10" s="18"/>
      <c r="J10" s="18">
        <f t="shared" si="2"/>
        <v>0</v>
      </c>
    </row>
    <row r="11" spans="1:10" ht="13.9" customHeight="1">
      <c r="A11" s="28">
        <v>9</v>
      </c>
      <c r="B11" s="50"/>
      <c r="C11" s="27" t="s">
        <v>38</v>
      </c>
      <c r="D11" s="54"/>
      <c r="E11" s="10">
        <v>2.91</v>
      </c>
      <c r="F11" s="11"/>
      <c r="G11" s="11">
        <v>1.98</v>
      </c>
      <c r="H11" s="14">
        <f t="shared" si="1"/>
        <v>5.2380000000000004</v>
      </c>
      <c r="I11" s="18"/>
      <c r="J11" s="18">
        <f t="shared" si="2"/>
        <v>0</v>
      </c>
    </row>
    <row r="12" spans="1:10" ht="13.9" customHeight="1">
      <c r="A12" s="4">
        <v>10</v>
      </c>
      <c r="B12" s="50"/>
      <c r="C12" s="27" t="s">
        <v>39</v>
      </c>
      <c r="D12" s="54"/>
      <c r="E12" s="10">
        <v>3.8</v>
      </c>
      <c r="F12" s="11"/>
      <c r="G12" s="11">
        <v>1.98</v>
      </c>
      <c r="H12" s="14">
        <f t="shared" si="1"/>
        <v>6.84</v>
      </c>
      <c r="I12" s="18"/>
      <c r="J12" s="18">
        <f t="shared" si="2"/>
        <v>0</v>
      </c>
    </row>
    <row r="13" spans="1:10" ht="13.9" customHeight="1">
      <c r="A13" s="4">
        <v>11</v>
      </c>
      <c r="B13" s="50"/>
      <c r="C13" s="27" t="s">
        <v>40</v>
      </c>
      <c r="D13" s="54"/>
      <c r="E13" s="10">
        <v>7.26</v>
      </c>
      <c r="F13" s="11">
        <v>2.68</v>
      </c>
      <c r="G13" s="11">
        <f t="shared" si="0"/>
        <v>2.62</v>
      </c>
      <c r="H13" s="14">
        <f t="shared" si="1"/>
        <v>13.068</v>
      </c>
      <c r="I13" s="18"/>
      <c r="J13" s="18">
        <f t="shared" si="2"/>
        <v>0</v>
      </c>
    </row>
    <row r="14" spans="1:10" ht="13.9" customHeight="1">
      <c r="A14" s="28">
        <v>12</v>
      </c>
      <c r="B14" s="50"/>
      <c r="C14" s="29" t="s">
        <v>41</v>
      </c>
      <c r="D14" s="54"/>
      <c r="E14" s="10">
        <v>7.24</v>
      </c>
      <c r="F14" s="11">
        <v>2.68</v>
      </c>
      <c r="G14" s="11">
        <f t="shared" si="0"/>
        <v>2.62</v>
      </c>
      <c r="H14" s="14">
        <f t="shared" si="1"/>
        <v>13.032</v>
      </c>
      <c r="I14" s="18"/>
      <c r="J14" s="18">
        <f t="shared" si="2"/>
        <v>0</v>
      </c>
    </row>
    <row r="15" spans="1:10" ht="13.9" customHeight="1">
      <c r="A15" s="4">
        <v>13</v>
      </c>
      <c r="B15" s="50"/>
      <c r="C15" s="29" t="s">
        <v>41</v>
      </c>
      <c r="D15" s="54"/>
      <c r="E15" s="10">
        <v>2.59</v>
      </c>
      <c r="F15" s="11">
        <v>2.65</v>
      </c>
      <c r="G15" s="11">
        <f t="shared" si="0"/>
        <v>2.59</v>
      </c>
      <c r="H15" s="14">
        <f t="shared" si="1"/>
        <v>4.6619999999999999</v>
      </c>
      <c r="I15" s="18"/>
      <c r="J15" s="18">
        <f t="shared" si="2"/>
        <v>0</v>
      </c>
    </row>
    <row r="16" spans="1:10" ht="13.9" customHeight="1">
      <c r="A16" s="4">
        <v>14</v>
      </c>
      <c r="B16" s="50"/>
      <c r="C16" s="29" t="s">
        <v>35</v>
      </c>
      <c r="D16" s="54"/>
      <c r="E16" s="10">
        <v>2.17</v>
      </c>
      <c r="F16" s="11">
        <v>2.62</v>
      </c>
      <c r="G16" s="11">
        <f t="shared" si="0"/>
        <v>2.56</v>
      </c>
      <c r="H16" s="14">
        <f t="shared" si="1"/>
        <v>3.9060000000000001</v>
      </c>
      <c r="I16" s="18"/>
      <c r="J16" s="18">
        <f t="shared" si="2"/>
        <v>0</v>
      </c>
    </row>
    <row r="17" spans="1:10" ht="13.9" customHeight="1">
      <c r="A17" s="28">
        <v>15</v>
      </c>
      <c r="B17" s="50"/>
      <c r="C17" s="27" t="s">
        <v>42</v>
      </c>
      <c r="D17" s="54"/>
      <c r="E17" s="10">
        <v>1.33</v>
      </c>
      <c r="F17" s="11">
        <v>2.66</v>
      </c>
      <c r="G17" s="11">
        <f t="shared" si="0"/>
        <v>2.6</v>
      </c>
      <c r="H17" s="14">
        <f t="shared" si="1"/>
        <v>2.3940000000000001</v>
      </c>
      <c r="I17" s="18"/>
      <c r="J17" s="18">
        <f t="shared" si="2"/>
        <v>0</v>
      </c>
    </row>
    <row r="18" spans="1:10">
      <c r="A18" s="4">
        <v>16</v>
      </c>
      <c r="B18" s="50"/>
      <c r="C18" s="27" t="s">
        <v>43</v>
      </c>
      <c r="D18" s="54"/>
      <c r="E18" s="10">
        <v>1.84</v>
      </c>
      <c r="F18" s="11">
        <v>2.84</v>
      </c>
      <c r="G18" s="11">
        <f t="shared" si="0"/>
        <v>2.78</v>
      </c>
      <c r="H18" s="14">
        <f>E18*1.8*1.1</f>
        <v>3.6432000000000002</v>
      </c>
      <c r="I18" s="18"/>
      <c r="J18" s="18">
        <f t="shared" si="2"/>
        <v>0</v>
      </c>
    </row>
    <row r="19" spans="1:10">
      <c r="A19" s="4">
        <v>17</v>
      </c>
      <c r="B19" s="50"/>
      <c r="C19" s="27" t="s">
        <v>33</v>
      </c>
      <c r="D19" s="54"/>
      <c r="E19" s="10">
        <v>3.16</v>
      </c>
      <c r="F19" s="11">
        <v>2.84</v>
      </c>
      <c r="G19" s="11">
        <f t="shared" si="0"/>
        <v>2.78</v>
      </c>
      <c r="H19" s="14">
        <f t="shared" ref="H19:H24" si="3">E19*1.8*1.1</f>
        <v>6.2568000000000001</v>
      </c>
      <c r="I19" s="18"/>
      <c r="J19" s="18">
        <f t="shared" si="2"/>
        <v>0</v>
      </c>
    </row>
    <row r="20" spans="1:10">
      <c r="A20" s="28">
        <v>18</v>
      </c>
      <c r="B20" s="50"/>
      <c r="C20" s="27" t="s">
        <v>43</v>
      </c>
      <c r="D20" s="54"/>
      <c r="E20" s="10">
        <v>1.96</v>
      </c>
      <c r="F20" s="11">
        <v>2.81</v>
      </c>
      <c r="G20" s="11">
        <f t="shared" si="0"/>
        <v>2.75</v>
      </c>
      <c r="H20" s="14">
        <f t="shared" si="3"/>
        <v>3.8807999999999998</v>
      </c>
      <c r="I20" s="18"/>
      <c r="J20" s="18">
        <f t="shared" si="2"/>
        <v>0</v>
      </c>
    </row>
    <row r="21" spans="1:10">
      <c r="A21" s="4">
        <v>19</v>
      </c>
      <c r="B21" s="50"/>
      <c r="C21" s="27" t="s">
        <v>33</v>
      </c>
      <c r="D21" s="54"/>
      <c r="E21" s="10">
        <v>2.19</v>
      </c>
      <c r="F21" s="11">
        <v>2.83</v>
      </c>
      <c r="G21" s="11">
        <f t="shared" si="0"/>
        <v>2.77</v>
      </c>
      <c r="H21" s="14">
        <f t="shared" si="3"/>
        <v>4.3361999999999998</v>
      </c>
      <c r="I21" s="18"/>
      <c r="J21" s="18">
        <f t="shared" si="2"/>
        <v>0</v>
      </c>
    </row>
    <row r="22" spans="1:10">
      <c r="A22" s="4">
        <v>20</v>
      </c>
      <c r="B22" s="50"/>
      <c r="C22" s="27" t="s">
        <v>43</v>
      </c>
      <c r="D22" s="54"/>
      <c r="E22" s="10">
        <v>1.71</v>
      </c>
      <c r="F22" s="11">
        <v>2.83</v>
      </c>
      <c r="G22" s="11">
        <f t="shared" si="0"/>
        <v>2.77</v>
      </c>
      <c r="H22" s="14">
        <f t="shared" si="3"/>
        <v>3.3858000000000001</v>
      </c>
      <c r="I22" s="18"/>
      <c r="J22" s="18">
        <f t="shared" si="2"/>
        <v>0</v>
      </c>
    </row>
    <row r="23" spans="1:10">
      <c r="A23" s="28">
        <v>21</v>
      </c>
      <c r="B23" s="50"/>
      <c r="C23" s="27" t="s">
        <v>33</v>
      </c>
      <c r="D23" s="54"/>
      <c r="E23" s="10">
        <v>3.11</v>
      </c>
      <c r="F23" s="11">
        <v>2.83</v>
      </c>
      <c r="G23" s="11">
        <f t="shared" si="0"/>
        <v>2.77</v>
      </c>
      <c r="H23" s="14">
        <f t="shared" si="3"/>
        <v>6.1577999999999999</v>
      </c>
      <c r="I23" s="18"/>
      <c r="J23" s="18">
        <f t="shared" si="2"/>
        <v>0</v>
      </c>
    </row>
    <row r="24" spans="1:10">
      <c r="A24" s="4">
        <v>22</v>
      </c>
      <c r="B24" s="50"/>
      <c r="C24" s="27" t="s">
        <v>33</v>
      </c>
      <c r="D24" s="54"/>
      <c r="E24" s="10">
        <v>4</v>
      </c>
      <c r="F24" s="11">
        <v>2.83</v>
      </c>
      <c r="G24" s="11">
        <f t="shared" si="0"/>
        <v>2.77</v>
      </c>
      <c r="H24" s="14">
        <f t="shared" si="3"/>
        <v>7.92</v>
      </c>
      <c r="I24" s="18"/>
      <c r="J24" s="18">
        <f t="shared" si="2"/>
        <v>0</v>
      </c>
    </row>
    <row r="25" spans="1:10">
      <c r="A25" s="4">
        <v>23</v>
      </c>
      <c r="B25" s="50"/>
      <c r="C25" s="27" t="s">
        <v>38</v>
      </c>
      <c r="D25" s="54"/>
      <c r="E25" s="10">
        <v>4.0199999999999996</v>
      </c>
      <c r="F25" s="11">
        <v>2.65</v>
      </c>
      <c r="G25" s="11">
        <f t="shared" si="0"/>
        <v>2.59</v>
      </c>
      <c r="H25" s="14">
        <f t="shared" si="1"/>
        <v>7.2359999999999998</v>
      </c>
      <c r="I25" s="18"/>
      <c r="J25" s="18">
        <f t="shared" si="2"/>
        <v>0</v>
      </c>
    </row>
    <row r="26" spans="1:10">
      <c r="A26" s="28">
        <v>24</v>
      </c>
      <c r="B26" s="50"/>
      <c r="C26" s="27" t="s">
        <v>43</v>
      </c>
      <c r="D26" s="54"/>
      <c r="E26" s="10">
        <v>2.2599999999999998</v>
      </c>
      <c r="F26" s="11">
        <v>2.65</v>
      </c>
      <c r="G26" s="11">
        <f t="shared" si="0"/>
        <v>2.59</v>
      </c>
      <c r="H26" s="14">
        <f t="shared" si="1"/>
        <v>4.0679999999999996</v>
      </c>
      <c r="I26" s="18"/>
      <c r="J26" s="18">
        <f t="shared" si="2"/>
        <v>0</v>
      </c>
    </row>
    <row r="27" spans="1:10">
      <c r="A27" s="4">
        <v>25</v>
      </c>
      <c r="B27" s="50"/>
      <c r="C27" s="27" t="s">
        <v>44</v>
      </c>
      <c r="D27" s="54"/>
      <c r="E27" s="21">
        <v>3.91</v>
      </c>
      <c r="F27" s="11">
        <v>2.65</v>
      </c>
      <c r="G27" s="11">
        <f t="shared" si="0"/>
        <v>2.59</v>
      </c>
      <c r="H27" s="14">
        <f t="shared" si="1"/>
        <v>7.0380000000000003</v>
      </c>
      <c r="I27" s="18"/>
      <c r="J27" s="18">
        <f t="shared" si="2"/>
        <v>0</v>
      </c>
    </row>
    <row r="28" spans="1:10">
      <c r="A28" s="4">
        <v>26</v>
      </c>
      <c r="B28" s="50"/>
      <c r="C28" s="27" t="s">
        <v>45</v>
      </c>
      <c r="D28" s="54"/>
      <c r="E28" s="14">
        <v>4.01</v>
      </c>
      <c r="F28" s="11">
        <v>2.65</v>
      </c>
      <c r="G28" s="11">
        <f t="shared" si="0"/>
        <v>2.59</v>
      </c>
      <c r="H28" s="14">
        <f t="shared" si="1"/>
        <v>7.218</v>
      </c>
      <c r="I28" s="18"/>
      <c r="J28" s="18">
        <f t="shared" si="2"/>
        <v>0</v>
      </c>
    </row>
    <row r="29" spans="1:10">
      <c r="A29" s="28">
        <v>27</v>
      </c>
      <c r="B29" s="50"/>
      <c r="C29" s="29" t="s">
        <v>45</v>
      </c>
      <c r="D29" s="54"/>
      <c r="E29" s="14">
        <v>4.1500000000000004</v>
      </c>
      <c r="F29" s="11">
        <v>2.65</v>
      </c>
      <c r="G29" s="11">
        <f t="shared" si="0"/>
        <v>2.59</v>
      </c>
      <c r="H29" s="14">
        <f t="shared" si="1"/>
        <v>7.47</v>
      </c>
      <c r="I29" s="18"/>
      <c r="J29" s="18">
        <f t="shared" si="2"/>
        <v>0</v>
      </c>
    </row>
    <row r="30" spans="1:10">
      <c r="A30" s="4">
        <v>28</v>
      </c>
      <c r="B30" s="50"/>
      <c r="C30" s="29" t="s">
        <v>46</v>
      </c>
      <c r="D30" s="54"/>
      <c r="E30" s="14">
        <v>4</v>
      </c>
      <c r="F30" s="11"/>
      <c r="G30" s="11">
        <v>2.59</v>
      </c>
      <c r="H30" s="14">
        <f t="shared" si="1"/>
        <v>7.2</v>
      </c>
      <c r="I30" s="18"/>
      <c r="J30" s="18">
        <f t="shared" si="2"/>
        <v>0</v>
      </c>
    </row>
    <row r="31" spans="1:10">
      <c r="A31" s="4">
        <v>29</v>
      </c>
      <c r="B31" s="50"/>
      <c r="C31" s="29" t="s">
        <v>46</v>
      </c>
      <c r="D31" s="54"/>
      <c r="E31" s="14">
        <v>4.0199999999999996</v>
      </c>
      <c r="F31" s="11"/>
      <c r="G31" s="11">
        <v>2.59</v>
      </c>
      <c r="H31" s="14">
        <f t="shared" si="1"/>
        <v>7.2359999999999998</v>
      </c>
      <c r="I31" s="18"/>
      <c r="J31" s="18">
        <f t="shared" si="2"/>
        <v>0</v>
      </c>
    </row>
    <row r="32" spans="1:10">
      <c r="A32" s="28">
        <v>30</v>
      </c>
      <c r="B32" s="50"/>
      <c r="C32" s="29" t="s">
        <v>47</v>
      </c>
      <c r="D32" s="54"/>
      <c r="E32" s="14">
        <v>5.7</v>
      </c>
      <c r="F32" s="11">
        <v>2.65</v>
      </c>
      <c r="G32" s="11">
        <f t="shared" si="0"/>
        <v>2.59</v>
      </c>
      <c r="H32" s="14">
        <f t="shared" si="1"/>
        <v>10.26</v>
      </c>
      <c r="I32" s="18"/>
      <c r="J32" s="18">
        <f t="shared" si="2"/>
        <v>0</v>
      </c>
    </row>
    <row r="33" spans="1:10">
      <c r="A33" s="4">
        <v>31</v>
      </c>
      <c r="B33" s="50"/>
      <c r="C33" s="29" t="s">
        <v>47</v>
      </c>
      <c r="D33" s="54"/>
      <c r="E33" s="14">
        <v>2.44</v>
      </c>
      <c r="F33" s="11">
        <v>1.54</v>
      </c>
      <c r="G33" s="11">
        <f t="shared" si="0"/>
        <v>1.48</v>
      </c>
      <c r="H33" s="14">
        <f t="shared" si="1"/>
        <v>4.3920000000000003</v>
      </c>
      <c r="I33" s="18"/>
      <c r="J33" s="18">
        <f t="shared" si="2"/>
        <v>0</v>
      </c>
    </row>
    <row r="34" spans="1:10">
      <c r="A34" s="4">
        <v>32</v>
      </c>
      <c r="B34" s="50"/>
      <c r="C34" s="29" t="s">
        <v>48</v>
      </c>
      <c r="D34" s="54"/>
      <c r="E34" s="14">
        <v>3.43</v>
      </c>
      <c r="F34" s="11">
        <v>2.65</v>
      </c>
      <c r="G34" s="11">
        <f t="shared" si="0"/>
        <v>2.59</v>
      </c>
      <c r="H34" s="14">
        <f t="shared" si="1"/>
        <v>6.1740000000000004</v>
      </c>
      <c r="I34" s="18"/>
      <c r="J34" s="18">
        <f t="shared" si="2"/>
        <v>0</v>
      </c>
    </row>
    <row r="35" spans="1:10">
      <c r="A35" s="28">
        <v>33</v>
      </c>
      <c r="B35" s="50"/>
      <c r="C35" s="29" t="s">
        <v>48</v>
      </c>
      <c r="D35" s="54"/>
      <c r="E35" s="14">
        <v>3.59</v>
      </c>
      <c r="F35" s="11">
        <v>2.65</v>
      </c>
      <c r="G35" s="11">
        <f t="shared" si="0"/>
        <v>2.59</v>
      </c>
      <c r="H35" s="14">
        <f t="shared" si="1"/>
        <v>6.4619999999999997</v>
      </c>
      <c r="I35" s="18"/>
      <c r="J35" s="18">
        <f t="shared" si="2"/>
        <v>0</v>
      </c>
    </row>
    <row r="36" spans="1:10">
      <c r="A36" s="4">
        <v>34</v>
      </c>
      <c r="B36" s="50"/>
      <c r="C36" s="29" t="s">
        <v>40</v>
      </c>
      <c r="D36" s="54"/>
      <c r="E36" s="14">
        <v>1.5</v>
      </c>
      <c r="F36" s="11">
        <v>2.65</v>
      </c>
      <c r="G36" s="11">
        <f t="shared" si="0"/>
        <v>2.59</v>
      </c>
      <c r="H36" s="14">
        <f t="shared" si="1"/>
        <v>2.7</v>
      </c>
      <c r="I36" s="18"/>
      <c r="J36" s="18">
        <f t="shared" si="2"/>
        <v>0</v>
      </c>
    </row>
    <row r="37" spans="1:10">
      <c r="A37" s="4">
        <v>35</v>
      </c>
      <c r="B37" s="50"/>
      <c r="C37" s="29" t="s">
        <v>49</v>
      </c>
      <c r="D37" s="54"/>
      <c r="E37" s="14">
        <v>2.4500000000000002</v>
      </c>
      <c r="F37" s="11">
        <v>2.65</v>
      </c>
      <c r="G37" s="11">
        <f t="shared" si="0"/>
        <v>2.59</v>
      </c>
      <c r="H37" s="14">
        <f t="shared" si="1"/>
        <v>4.41</v>
      </c>
      <c r="I37" s="18"/>
      <c r="J37" s="18">
        <f t="shared" si="2"/>
        <v>0</v>
      </c>
    </row>
    <row r="38" spans="1:10">
      <c r="A38" s="28">
        <v>36</v>
      </c>
      <c r="B38" s="50"/>
      <c r="C38" s="52" t="s">
        <v>50</v>
      </c>
      <c r="D38" s="54"/>
      <c r="E38" s="14">
        <v>7.29</v>
      </c>
      <c r="F38" s="11">
        <v>2.7</v>
      </c>
      <c r="G38" s="11">
        <f t="shared" si="0"/>
        <v>2.64</v>
      </c>
      <c r="H38" s="14">
        <f t="shared" si="1"/>
        <v>13.122</v>
      </c>
      <c r="I38" s="18"/>
      <c r="J38" s="18">
        <f t="shared" si="2"/>
        <v>0</v>
      </c>
    </row>
    <row r="39" spans="1:10">
      <c r="A39" s="4">
        <v>37</v>
      </c>
      <c r="B39" s="50"/>
      <c r="C39" s="52"/>
      <c r="D39" s="54"/>
      <c r="E39" s="14">
        <v>7.28</v>
      </c>
      <c r="F39" s="11">
        <v>2.7</v>
      </c>
      <c r="G39" s="11">
        <f t="shared" si="0"/>
        <v>2.64</v>
      </c>
      <c r="H39" s="14">
        <f t="shared" si="1"/>
        <v>13.103999999999999</v>
      </c>
      <c r="I39" s="18"/>
      <c r="J39" s="18">
        <f t="shared" si="2"/>
        <v>0</v>
      </c>
    </row>
    <row r="40" spans="1:10">
      <c r="A40" s="4">
        <v>38</v>
      </c>
      <c r="B40" s="50"/>
      <c r="C40" s="52"/>
      <c r="D40" s="54"/>
      <c r="E40" s="14">
        <v>3.54</v>
      </c>
      <c r="F40" s="11">
        <v>2.7</v>
      </c>
      <c r="G40" s="11">
        <f t="shared" si="0"/>
        <v>2.64</v>
      </c>
      <c r="H40" s="14">
        <f t="shared" si="1"/>
        <v>6.3719999999999999</v>
      </c>
      <c r="I40" s="18"/>
      <c r="J40" s="18">
        <f t="shared" si="2"/>
        <v>0</v>
      </c>
    </row>
    <row r="41" spans="1:10" ht="15" customHeight="1">
      <c r="A41" s="28">
        <v>39</v>
      </c>
      <c r="B41" s="50"/>
      <c r="C41" s="27" t="s">
        <v>51</v>
      </c>
      <c r="D41" s="54"/>
      <c r="E41" s="14">
        <v>3.39</v>
      </c>
      <c r="F41" s="11">
        <v>2.65</v>
      </c>
      <c r="G41" s="11">
        <f t="shared" si="0"/>
        <v>2.59</v>
      </c>
      <c r="H41" s="14">
        <f t="shared" si="1"/>
        <v>6.1020000000000003</v>
      </c>
      <c r="I41" s="18"/>
      <c r="J41" s="18">
        <f t="shared" si="2"/>
        <v>0</v>
      </c>
    </row>
    <row r="42" spans="1:10" ht="18" customHeight="1">
      <c r="A42" s="4">
        <v>41</v>
      </c>
      <c r="B42" s="50"/>
      <c r="C42" s="29" t="s">
        <v>52</v>
      </c>
      <c r="D42" s="55"/>
      <c r="E42" s="10">
        <v>8.5</v>
      </c>
      <c r="F42" s="11">
        <v>2.84</v>
      </c>
      <c r="G42" s="11">
        <f t="shared" si="0"/>
        <v>2.78</v>
      </c>
      <c r="H42" s="14">
        <f>E42*1.8*1.1</f>
        <v>16.829999999999998</v>
      </c>
      <c r="I42" s="18"/>
      <c r="J42" s="18">
        <f t="shared" si="2"/>
        <v>0</v>
      </c>
    </row>
    <row r="43" spans="1:10" ht="21" customHeight="1">
      <c r="A43" s="28">
        <v>42</v>
      </c>
      <c r="B43" s="50"/>
      <c r="C43" s="52" t="s">
        <v>53</v>
      </c>
      <c r="D43" s="53" t="s">
        <v>9</v>
      </c>
      <c r="E43" s="14">
        <v>5.8</v>
      </c>
      <c r="F43" s="11">
        <v>2.65</v>
      </c>
      <c r="G43" s="11">
        <f t="shared" si="0"/>
        <v>2.59</v>
      </c>
      <c r="H43" s="14">
        <f>E43*G43</f>
        <v>15.022</v>
      </c>
      <c r="I43" s="18"/>
      <c r="J43" s="18">
        <f t="shared" si="2"/>
        <v>0</v>
      </c>
    </row>
    <row r="44" spans="1:10" ht="21" customHeight="1">
      <c r="A44" s="4">
        <v>43</v>
      </c>
      <c r="B44" s="50"/>
      <c r="C44" s="52"/>
      <c r="D44" s="54"/>
      <c r="E44" s="14">
        <v>5.88</v>
      </c>
      <c r="F44" s="11">
        <v>2.65</v>
      </c>
      <c r="G44" s="11">
        <f t="shared" si="0"/>
        <v>2.59</v>
      </c>
      <c r="H44" s="14">
        <f t="shared" ref="H44:H47" si="4">E44*G44</f>
        <v>15.229200000000001</v>
      </c>
      <c r="I44" s="18"/>
      <c r="J44" s="18">
        <f t="shared" si="2"/>
        <v>0</v>
      </c>
    </row>
    <row r="45" spans="1:10" ht="21" customHeight="1">
      <c r="A45" s="4">
        <v>44</v>
      </c>
      <c r="B45" s="50"/>
      <c r="C45" s="52"/>
      <c r="D45" s="54"/>
      <c r="E45" s="14">
        <v>2.06</v>
      </c>
      <c r="F45" s="11">
        <v>2.65</v>
      </c>
      <c r="G45" s="11">
        <f t="shared" si="0"/>
        <v>2.59</v>
      </c>
      <c r="H45" s="14">
        <f t="shared" si="4"/>
        <v>5.3353999999999999</v>
      </c>
      <c r="I45" s="18"/>
      <c r="J45" s="18">
        <f t="shared" si="2"/>
        <v>0</v>
      </c>
    </row>
    <row r="46" spans="1:10" ht="21" customHeight="1">
      <c r="A46" s="4"/>
      <c r="B46" s="50"/>
      <c r="C46" s="52"/>
      <c r="D46" s="54"/>
      <c r="E46" s="14">
        <v>2.85</v>
      </c>
      <c r="F46" s="11"/>
      <c r="G46" s="11">
        <v>2.65</v>
      </c>
      <c r="H46" s="14">
        <f t="shared" si="4"/>
        <v>7.5525000000000002</v>
      </c>
      <c r="I46" s="18"/>
      <c r="J46" s="18"/>
    </row>
    <row r="47" spans="1:10" ht="21" customHeight="1">
      <c r="A47" s="28">
        <v>45</v>
      </c>
      <c r="B47" s="50"/>
      <c r="C47" s="52"/>
      <c r="D47" s="55"/>
      <c r="E47" s="14">
        <v>5.5</v>
      </c>
      <c r="F47" s="11">
        <v>1.54</v>
      </c>
      <c r="G47" s="11">
        <f>F47-0.06</f>
        <v>1.48</v>
      </c>
      <c r="H47" s="10">
        <f t="shared" si="4"/>
        <v>8.14</v>
      </c>
      <c r="I47" s="18"/>
      <c r="J47" s="18">
        <f>I47*H47</f>
        <v>0</v>
      </c>
    </row>
    <row r="48" spans="1:10">
      <c r="A48" s="4">
        <v>46</v>
      </c>
      <c r="B48" s="50"/>
      <c r="C48" s="27" t="s">
        <v>54</v>
      </c>
      <c r="D48" s="30" t="s">
        <v>55</v>
      </c>
      <c r="E48" s="14">
        <f>2.9*2.65</f>
        <v>7.6849999999999996</v>
      </c>
      <c r="F48" s="12"/>
      <c r="G48" s="11"/>
      <c r="H48" s="10">
        <f>E48</f>
        <v>7.6849999999999996</v>
      </c>
      <c r="I48" s="18"/>
      <c r="J48" s="19">
        <f t="shared" si="2"/>
        <v>0</v>
      </c>
    </row>
    <row r="49" spans="1:10">
      <c r="A49" s="4">
        <v>47</v>
      </c>
      <c r="B49" s="50"/>
      <c r="C49" s="12"/>
      <c r="D49" s="15" t="s">
        <v>56</v>
      </c>
      <c r="E49" s="14">
        <f>1.51*2.63</f>
        <v>3.9712999999999998</v>
      </c>
      <c r="F49" s="12"/>
      <c r="G49" s="11"/>
      <c r="H49" s="10">
        <f t="shared" ref="H49:H54" si="5">E49</f>
        <v>3.9712999999999998</v>
      </c>
      <c r="I49" s="18"/>
      <c r="J49" s="19">
        <f t="shared" si="2"/>
        <v>0</v>
      </c>
    </row>
    <row r="50" spans="1:10">
      <c r="A50" s="28">
        <v>48</v>
      </c>
      <c r="B50" s="50"/>
      <c r="C50" s="12" t="s">
        <v>57</v>
      </c>
      <c r="D50" s="15" t="s">
        <v>58</v>
      </c>
      <c r="E50" s="14">
        <f>4.3*2.65</f>
        <v>11.395</v>
      </c>
      <c r="F50" s="12"/>
      <c r="G50" s="11"/>
      <c r="H50" s="10">
        <f t="shared" si="5"/>
        <v>11.395</v>
      </c>
      <c r="I50" s="18"/>
      <c r="J50" s="19">
        <f t="shared" si="2"/>
        <v>0</v>
      </c>
    </row>
    <row r="51" spans="1:10">
      <c r="A51" s="4">
        <v>49</v>
      </c>
      <c r="B51" s="50"/>
      <c r="C51" s="12"/>
      <c r="D51" s="15" t="s">
        <v>59</v>
      </c>
      <c r="E51" s="14">
        <f>1.84*2.64</f>
        <v>4.8575999999999997</v>
      </c>
      <c r="F51" s="12"/>
      <c r="G51" s="11"/>
      <c r="H51" s="10">
        <f t="shared" si="5"/>
        <v>4.8575999999999997</v>
      </c>
      <c r="I51" s="18"/>
      <c r="J51" s="19">
        <f t="shared" si="2"/>
        <v>0</v>
      </c>
    </row>
    <row r="52" spans="1:10">
      <c r="A52" s="4">
        <v>50</v>
      </c>
      <c r="B52" s="50"/>
      <c r="C52" s="12" t="s">
        <v>60</v>
      </c>
      <c r="D52" s="15" t="s">
        <v>61</v>
      </c>
      <c r="E52" s="14">
        <f>1.29*2.65</f>
        <v>3.4184999999999999</v>
      </c>
      <c r="F52" s="12"/>
      <c r="G52" s="11"/>
      <c r="H52" s="10">
        <f t="shared" si="5"/>
        <v>3.4184999999999999</v>
      </c>
      <c r="I52" s="18"/>
      <c r="J52" s="19">
        <f t="shared" si="2"/>
        <v>0</v>
      </c>
    </row>
    <row r="53" spans="1:10">
      <c r="A53" s="28">
        <v>51</v>
      </c>
      <c r="B53" s="50"/>
      <c r="C53" s="12" t="s">
        <v>60</v>
      </c>
      <c r="D53" s="15" t="s">
        <v>61</v>
      </c>
      <c r="E53" s="14">
        <f>1.29*2.65</f>
        <v>3.4184999999999999</v>
      </c>
      <c r="F53" s="12"/>
      <c r="G53" s="11"/>
      <c r="H53" s="10">
        <f t="shared" si="5"/>
        <v>3.4184999999999999</v>
      </c>
      <c r="I53" s="18"/>
      <c r="J53" s="19">
        <f t="shared" si="2"/>
        <v>0</v>
      </c>
    </row>
    <row r="54" spans="1:10">
      <c r="A54" s="4">
        <v>52</v>
      </c>
      <c r="B54" s="50"/>
      <c r="C54" s="12"/>
      <c r="D54" s="15" t="s">
        <v>62</v>
      </c>
      <c r="E54" s="14">
        <f>1.28*2.66</f>
        <v>3.4047999999999998</v>
      </c>
      <c r="F54" s="12"/>
      <c r="G54" s="11"/>
      <c r="H54" s="10">
        <f t="shared" si="5"/>
        <v>3.4047999999999998</v>
      </c>
      <c r="I54" s="18"/>
      <c r="J54" s="19">
        <f t="shared" si="2"/>
        <v>0</v>
      </c>
    </row>
    <row r="55" spans="1:10" ht="22.35" customHeight="1">
      <c r="A55" s="4">
        <v>53</v>
      </c>
      <c r="B55" s="50"/>
      <c r="C55" s="12" t="s">
        <v>63</v>
      </c>
      <c r="D55" s="15">
        <v>5</v>
      </c>
      <c r="E55" s="14">
        <v>3.5</v>
      </c>
      <c r="F55" s="12">
        <v>2.4500000000000002</v>
      </c>
      <c r="G55" s="11">
        <v>2.4500000000000002</v>
      </c>
      <c r="H55" s="10">
        <f>E55*1.8*D55</f>
        <v>31.5</v>
      </c>
      <c r="I55" s="18"/>
      <c r="J55" s="19">
        <f t="shared" si="2"/>
        <v>0</v>
      </c>
    </row>
    <row r="56" spans="1:10" ht="22.35" customHeight="1">
      <c r="A56" s="28">
        <v>54</v>
      </c>
      <c r="B56" s="50"/>
      <c r="C56" s="12" t="s">
        <v>63</v>
      </c>
      <c r="D56" s="15">
        <v>7</v>
      </c>
      <c r="E56" s="14">
        <v>1.1000000000000001</v>
      </c>
      <c r="F56" s="12">
        <v>2.4500000000000002</v>
      </c>
      <c r="G56" s="12">
        <v>2.4500000000000002</v>
      </c>
      <c r="H56" s="14">
        <f>E56*1.8*D56</f>
        <v>13.86</v>
      </c>
      <c r="I56" s="19"/>
      <c r="J56" s="19">
        <f t="shared" ref="J56:J63" si="6">I56*H56</f>
        <v>0</v>
      </c>
    </row>
    <row r="57" spans="1:10" ht="22.35" customHeight="1">
      <c r="A57" s="4">
        <v>55</v>
      </c>
      <c r="B57" s="50"/>
      <c r="C57" s="12" t="s">
        <v>63</v>
      </c>
      <c r="D57" s="15">
        <v>8</v>
      </c>
      <c r="E57" s="14">
        <v>2.6</v>
      </c>
      <c r="F57" s="12">
        <v>2.4500000000000002</v>
      </c>
      <c r="G57" s="12">
        <v>2.4500000000000002</v>
      </c>
      <c r="H57" s="14">
        <f>E57*1.8*D57</f>
        <v>37.44</v>
      </c>
      <c r="I57" s="19"/>
      <c r="J57" s="19">
        <f t="shared" si="6"/>
        <v>0</v>
      </c>
    </row>
    <row r="58" spans="1:10" ht="22.35" customHeight="1">
      <c r="A58" s="4"/>
      <c r="B58" s="50"/>
      <c r="C58" s="12" t="s">
        <v>63</v>
      </c>
      <c r="D58" s="31">
        <v>6</v>
      </c>
      <c r="E58" s="14">
        <v>4</v>
      </c>
      <c r="F58" s="12"/>
      <c r="G58" s="12">
        <v>2.4500000000000002</v>
      </c>
      <c r="H58" s="14">
        <f>E58*1.8*D58</f>
        <v>43.2</v>
      </c>
      <c r="I58" s="19"/>
      <c r="J58" s="19"/>
    </row>
    <row r="59" spans="1:10">
      <c r="A59" s="4">
        <v>56</v>
      </c>
      <c r="B59" s="50"/>
      <c r="C59" s="12" t="s">
        <v>15</v>
      </c>
      <c r="D59" s="31"/>
      <c r="E59" s="14"/>
      <c r="F59" s="12"/>
      <c r="G59" s="12"/>
      <c r="H59" s="14">
        <v>156.19999999999999</v>
      </c>
      <c r="I59" s="19"/>
      <c r="J59" s="19">
        <f t="shared" si="6"/>
        <v>0</v>
      </c>
    </row>
    <row r="60" spans="1:10">
      <c r="A60" s="28">
        <v>57</v>
      </c>
      <c r="B60" s="50"/>
      <c r="C60" s="12" t="s">
        <v>16</v>
      </c>
      <c r="D60" s="31" t="s">
        <v>16</v>
      </c>
      <c r="E60" s="14"/>
      <c r="F60" s="12"/>
      <c r="G60" s="12"/>
      <c r="H60" s="14">
        <v>15.5</v>
      </c>
      <c r="I60" s="19"/>
      <c r="J60" s="19">
        <f t="shared" si="6"/>
        <v>0</v>
      </c>
    </row>
    <row r="61" spans="1:10">
      <c r="A61" s="4">
        <v>58</v>
      </c>
      <c r="B61" s="50"/>
      <c r="C61" s="12" t="s">
        <v>64</v>
      </c>
      <c r="D61" s="31"/>
      <c r="E61" s="14"/>
      <c r="F61" s="12"/>
      <c r="G61" s="12"/>
      <c r="H61" s="14">
        <v>92</v>
      </c>
      <c r="I61" s="19"/>
      <c r="J61" s="19">
        <f t="shared" si="6"/>
        <v>0</v>
      </c>
    </row>
    <row r="62" spans="1:10">
      <c r="A62" s="4"/>
      <c r="B62" s="50"/>
      <c r="C62" s="12" t="s">
        <v>17</v>
      </c>
      <c r="D62" s="31" t="s">
        <v>65</v>
      </c>
      <c r="E62" s="14"/>
      <c r="F62" s="12"/>
      <c r="G62" s="12"/>
      <c r="H62" s="14">
        <v>4</v>
      </c>
      <c r="I62" s="19"/>
      <c r="J62" s="19">
        <f t="shared" si="6"/>
        <v>0</v>
      </c>
    </row>
    <row r="63" spans="1:10">
      <c r="A63" s="4"/>
      <c r="B63" s="51"/>
      <c r="C63" s="12" t="s">
        <v>66</v>
      </c>
      <c r="D63" s="17"/>
      <c r="E63" s="14"/>
      <c r="F63" s="12"/>
      <c r="G63" s="12"/>
      <c r="H63" s="14">
        <v>5.8</v>
      </c>
      <c r="I63" s="19"/>
      <c r="J63" s="19">
        <f t="shared" si="6"/>
        <v>0</v>
      </c>
    </row>
    <row r="64" spans="1:10">
      <c r="A64" s="4">
        <v>59</v>
      </c>
      <c r="B64" s="46" t="s">
        <v>67</v>
      </c>
      <c r="C64" s="47"/>
      <c r="D64" s="48"/>
      <c r="E64" s="14"/>
      <c r="F64" s="12"/>
      <c r="G64" s="12"/>
      <c r="H64" s="14"/>
      <c r="I64" s="19"/>
      <c r="J64" s="19">
        <f>SUM(J3:J63)</f>
        <v>0</v>
      </c>
    </row>
  </sheetData>
  <mergeCells count="7">
    <mergeCell ref="A1:J1"/>
    <mergeCell ref="B64:D64"/>
    <mergeCell ref="B3:B63"/>
    <mergeCell ref="C38:C40"/>
    <mergeCell ref="C43:C47"/>
    <mergeCell ref="D3:D42"/>
    <mergeCell ref="D43:D47"/>
  </mergeCells>
  <phoneticPr fontId="4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K74"/>
  <sheetViews>
    <sheetView workbookViewId="0">
      <selection activeCell="D3" sqref="D3:D44"/>
    </sheetView>
  </sheetViews>
  <sheetFormatPr defaultColWidth="9" defaultRowHeight="13.5"/>
  <cols>
    <col min="1" max="1" width="6.25" style="1" customWidth="1"/>
    <col min="2" max="2" width="9.125" style="1"/>
    <col min="3" max="3" width="17.625" style="32" customWidth="1"/>
    <col min="4" max="4" width="16.375" customWidth="1"/>
    <col min="5" max="5" width="10.375" style="2" customWidth="1"/>
    <col min="6" max="6" width="9.125" hidden="1" customWidth="1"/>
    <col min="8" max="8" width="9.125" style="2"/>
    <col min="9" max="10" width="9.125" style="3"/>
    <col min="11" max="11" width="30.875" style="32" customWidth="1"/>
  </cols>
  <sheetData>
    <row r="1" spans="1:11" ht="44.65" customHeight="1">
      <c r="A1" s="45" t="s">
        <v>23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1" s="1" customFormat="1" ht="24.75" customHeight="1">
      <c r="A2" s="4" t="s">
        <v>0</v>
      </c>
      <c r="B2" s="4" t="s">
        <v>24</v>
      </c>
      <c r="C2" s="4" t="s">
        <v>25</v>
      </c>
      <c r="D2" s="4" t="s">
        <v>26</v>
      </c>
      <c r="E2" s="5" t="s">
        <v>27</v>
      </c>
      <c r="F2" s="4" t="s">
        <v>28</v>
      </c>
      <c r="G2" s="4" t="s">
        <v>28</v>
      </c>
      <c r="H2" s="5" t="s">
        <v>29</v>
      </c>
      <c r="I2" s="5" t="s">
        <v>4</v>
      </c>
      <c r="J2" s="5" t="s">
        <v>5</v>
      </c>
      <c r="K2" s="4" t="s">
        <v>6</v>
      </c>
    </row>
    <row r="3" spans="1:11" ht="15" customHeight="1">
      <c r="A3" s="4">
        <v>1</v>
      </c>
      <c r="B3" s="49" t="s">
        <v>68</v>
      </c>
      <c r="C3" s="4" t="s">
        <v>33</v>
      </c>
      <c r="D3" s="53" t="s">
        <v>32</v>
      </c>
      <c r="E3" s="10">
        <v>2.52</v>
      </c>
      <c r="F3" s="11">
        <v>3.1</v>
      </c>
      <c r="G3" s="4">
        <f t="shared" ref="G3:G56" si="0">F3-0.08</f>
        <v>3.02</v>
      </c>
      <c r="H3" s="10">
        <f>E3*1.8*1.1</f>
        <v>4.9896000000000003</v>
      </c>
      <c r="I3" s="7"/>
      <c r="J3" s="18">
        <f>I3*H3</f>
        <v>0</v>
      </c>
      <c r="K3" s="4"/>
    </row>
    <row r="4" spans="1:11">
      <c r="A4" s="4">
        <v>2</v>
      </c>
      <c r="B4" s="50"/>
      <c r="C4" s="30" t="s">
        <v>33</v>
      </c>
      <c r="D4" s="54"/>
      <c r="E4" s="10">
        <v>2.66</v>
      </c>
      <c r="F4" s="11">
        <v>3.1</v>
      </c>
      <c r="G4" s="4">
        <f t="shared" si="0"/>
        <v>3.02</v>
      </c>
      <c r="H4" s="10">
        <f t="shared" ref="H4:H6" si="1">E4*1.8*1.1</f>
        <v>5.2667999999999999</v>
      </c>
      <c r="I4" s="7"/>
      <c r="J4" s="18">
        <f t="shared" ref="J4:J65" si="2">I4*H4</f>
        <v>0</v>
      </c>
      <c r="K4" s="4"/>
    </row>
    <row r="5" spans="1:11" ht="13.9" customHeight="1">
      <c r="A5" s="4">
        <v>3</v>
      </c>
      <c r="B5" s="50"/>
      <c r="C5" s="30" t="s">
        <v>33</v>
      </c>
      <c r="D5" s="54"/>
      <c r="E5" s="10">
        <v>2.66</v>
      </c>
      <c r="F5" s="11">
        <v>3.1</v>
      </c>
      <c r="G5" s="4">
        <f t="shared" si="0"/>
        <v>3.02</v>
      </c>
      <c r="H5" s="10">
        <f t="shared" si="1"/>
        <v>5.2667999999999999</v>
      </c>
      <c r="I5" s="7"/>
      <c r="J5" s="18">
        <f t="shared" si="2"/>
        <v>0</v>
      </c>
      <c r="K5" s="4"/>
    </row>
    <row r="6" spans="1:11" ht="13.9" customHeight="1">
      <c r="A6" s="4">
        <v>4</v>
      </c>
      <c r="B6" s="50"/>
      <c r="C6" s="30" t="s">
        <v>33</v>
      </c>
      <c r="D6" s="54"/>
      <c r="E6" s="10">
        <v>2.66</v>
      </c>
      <c r="F6" s="11">
        <v>3.1</v>
      </c>
      <c r="G6" s="4">
        <f t="shared" si="0"/>
        <v>3.02</v>
      </c>
      <c r="H6" s="10">
        <f t="shared" si="1"/>
        <v>5.2667999999999999</v>
      </c>
      <c r="I6" s="7"/>
      <c r="J6" s="18">
        <f t="shared" si="2"/>
        <v>0</v>
      </c>
      <c r="K6" s="4"/>
    </row>
    <row r="7" spans="1:11" ht="13.9" customHeight="1">
      <c r="A7" s="4">
        <v>5</v>
      </c>
      <c r="B7" s="50"/>
      <c r="C7" s="30" t="s">
        <v>35</v>
      </c>
      <c r="D7" s="54"/>
      <c r="E7" s="10">
        <v>1.93</v>
      </c>
      <c r="F7" s="11">
        <v>3.31</v>
      </c>
      <c r="G7" s="4">
        <f t="shared" si="0"/>
        <v>3.23</v>
      </c>
      <c r="H7" s="10">
        <f>E7*1.8*1.3</f>
        <v>4.5162000000000004</v>
      </c>
      <c r="I7" s="7"/>
      <c r="J7" s="18">
        <f t="shared" si="2"/>
        <v>0</v>
      </c>
      <c r="K7" s="4"/>
    </row>
    <row r="8" spans="1:11" ht="13.9" customHeight="1">
      <c r="A8" s="4">
        <v>6</v>
      </c>
      <c r="B8" s="50"/>
      <c r="C8" s="30" t="s">
        <v>35</v>
      </c>
      <c r="D8" s="54"/>
      <c r="E8" s="10">
        <v>1.93</v>
      </c>
      <c r="F8" s="11">
        <v>3.31</v>
      </c>
      <c r="G8" s="4">
        <f t="shared" si="0"/>
        <v>3.23</v>
      </c>
      <c r="H8" s="10">
        <f t="shared" ref="H8:H13" si="3">E8*1.8*1.3</f>
        <v>4.5162000000000004</v>
      </c>
      <c r="I8" s="7"/>
      <c r="J8" s="18">
        <f t="shared" si="2"/>
        <v>0</v>
      </c>
      <c r="K8" s="4"/>
    </row>
    <row r="9" spans="1:11" ht="13.9" customHeight="1">
      <c r="A9" s="4">
        <v>7</v>
      </c>
      <c r="B9" s="50"/>
      <c r="C9" s="30" t="s">
        <v>35</v>
      </c>
      <c r="D9" s="54"/>
      <c r="E9" s="10">
        <v>2.63</v>
      </c>
      <c r="F9" s="11">
        <v>3.31</v>
      </c>
      <c r="G9" s="4">
        <f t="shared" si="0"/>
        <v>3.23</v>
      </c>
      <c r="H9" s="10">
        <f t="shared" si="3"/>
        <v>6.1542000000000003</v>
      </c>
      <c r="I9" s="7"/>
      <c r="J9" s="18">
        <f t="shared" si="2"/>
        <v>0</v>
      </c>
      <c r="K9" s="4"/>
    </row>
    <row r="10" spans="1:11" ht="13.9" customHeight="1">
      <c r="A10" s="4">
        <v>8</v>
      </c>
      <c r="B10" s="50"/>
      <c r="C10" s="30" t="s">
        <v>69</v>
      </c>
      <c r="D10" s="54"/>
      <c r="E10" s="10">
        <v>7.49</v>
      </c>
      <c r="F10" s="11">
        <v>3.31</v>
      </c>
      <c r="G10" s="4">
        <f t="shared" si="0"/>
        <v>3.23</v>
      </c>
      <c r="H10" s="10">
        <f t="shared" si="3"/>
        <v>17.526599999999998</v>
      </c>
      <c r="I10" s="7"/>
      <c r="J10" s="18">
        <f t="shared" si="2"/>
        <v>0</v>
      </c>
      <c r="K10" s="4" t="s">
        <v>70</v>
      </c>
    </row>
    <row r="11" spans="1:11" ht="13.9" customHeight="1">
      <c r="A11" s="4">
        <v>9</v>
      </c>
      <c r="B11" s="50"/>
      <c r="C11" s="30" t="s">
        <v>71</v>
      </c>
      <c r="D11" s="54"/>
      <c r="E11" s="10">
        <v>6.13</v>
      </c>
      <c r="F11" s="11">
        <v>3.31</v>
      </c>
      <c r="G11" s="4">
        <f t="shared" si="0"/>
        <v>3.23</v>
      </c>
      <c r="H11" s="10">
        <f t="shared" si="3"/>
        <v>14.344200000000001</v>
      </c>
      <c r="I11" s="7"/>
      <c r="J11" s="18">
        <f t="shared" si="2"/>
        <v>0</v>
      </c>
      <c r="K11" s="4" t="s">
        <v>70</v>
      </c>
    </row>
    <row r="12" spans="1:11" ht="13.9" customHeight="1">
      <c r="A12" s="4">
        <v>10</v>
      </c>
      <c r="B12" s="50"/>
      <c r="C12" s="30" t="s">
        <v>72</v>
      </c>
      <c r="D12" s="54"/>
      <c r="E12" s="10">
        <v>2.0299999999999998</v>
      </c>
      <c r="F12" s="11">
        <v>3.31</v>
      </c>
      <c r="G12" s="4">
        <f t="shared" si="0"/>
        <v>3.23</v>
      </c>
      <c r="H12" s="10">
        <f t="shared" si="3"/>
        <v>4.7502000000000004</v>
      </c>
      <c r="I12" s="7"/>
      <c r="J12" s="18">
        <f t="shared" si="2"/>
        <v>0</v>
      </c>
      <c r="K12" s="4"/>
    </row>
    <row r="13" spans="1:11" ht="13.9" customHeight="1">
      <c r="A13" s="4">
        <v>11</v>
      </c>
      <c r="B13" s="50"/>
      <c r="C13" s="30" t="s">
        <v>73</v>
      </c>
      <c r="D13" s="54"/>
      <c r="E13" s="10">
        <v>3.01</v>
      </c>
      <c r="F13" s="11">
        <v>3.31</v>
      </c>
      <c r="G13" s="4">
        <f t="shared" si="0"/>
        <v>3.23</v>
      </c>
      <c r="H13" s="10">
        <f t="shared" si="3"/>
        <v>7.0434000000000001</v>
      </c>
      <c r="I13" s="7"/>
      <c r="J13" s="18">
        <f t="shared" si="2"/>
        <v>0</v>
      </c>
      <c r="K13" s="4"/>
    </row>
    <row r="14" spans="1:11" ht="13.9" customHeight="1">
      <c r="A14" s="4">
        <v>12</v>
      </c>
      <c r="B14" s="50"/>
      <c r="C14" s="30" t="s">
        <v>74</v>
      </c>
      <c r="D14" s="54"/>
      <c r="E14" s="10">
        <v>5.34</v>
      </c>
      <c r="F14" s="11">
        <v>3.01</v>
      </c>
      <c r="G14" s="4">
        <f t="shared" si="0"/>
        <v>2.93</v>
      </c>
      <c r="H14" s="14">
        <f>E14*1.8*1.1</f>
        <v>10.5732</v>
      </c>
      <c r="I14" s="7"/>
      <c r="J14" s="18">
        <f t="shared" si="2"/>
        <v>0</v>
      </c>
      <c r="K14" s="4"/>
    </row>
    <row r="15" spans="1:11">
      <c r="A15" s="4">
        <v>13</v>
      </c>
      <c r="B15" s="50"/>
      <c r="C15" s="30" t="s">
        <v>75</v>
      </c>
      <c r="D15" s="54"/>
      <c r="E15" s="10">
        <v>2.35</v>
      </c>
      <c r="F15" s="11">
        <v>3.13</v>
      </c>
      <c r="G15" s="4">
        <f t="shared" si="0"/>
        <v>3.05</v>
      </c>
      <c r="H15" s="14">
        <f t="shared" ref="H15:H18" si="4">E15*1.8*1.1</f>
        <v>4.6529999999999996</v>
      </c>
      <c r="I15" s="7"/>
      <c r="J15" s="18">
        <f t="shared" si="2"/>
        <v>0</v>
      </c>
      <c r="K15" s="56"/>
    </row>
    <row r="16" spans="1:11">
      <c r="A16" s="4">
        <v>14</v>
      </c>
      <c r="B16" s="50"/>
      <c r="C16" s="30" t="s">
        <v>76</v>
      </c>
      <c r="D16" s="54"/>
      <c r="E16" s="10">
        <v>2.42</v>
      </c>
      <c r="F16" s="11">
        <v>3.13</v>
      </c>
      <c r="G16" s="4">
        <f t="shared" si="0"/>
        <v>3.05</v>
      </c>
      <c r="H16" s="14">
        <f t="shared" si="4"/>
        <v>4.7915999999999999</v>
      </c>
      <c r="I16" s="7"/>
      <c r="J16" s="18">
        <f t="shared" si="2"/>
        <v>0</v>
      </c>
      <c r="K16" s="56"/>
    </row>
    <row r="17" spans="1:11">
      <c r="A17" s="4">
        <v>15</v>
      </c>
      <c r="B17" s="50"/>
      <c r="C17" s="30" t="s">
        <v>33</v>
      </c>
      <c r="D17" s="54"/>
      <c r="E17" s="10">
        <v>2.65</v>
      </c>
      <c r="F17" s="11">
        <v>3.13</v>
      </c>
      <c r="G17" s="4">
        <f t="shared" si="0"/>
        <v>3.05</v>
      </c>
      <c r="H17" s="14">
        <f t="shared" si="4"/>
        <v>5.2469999999999999</v>
      </c>
      <c r="I17" s="7"/>
      <c r="J17" s="18">
        <f t="shared" si="2"/>
        <v>0</v>
      </c>
      <c r="K17" s="56"/>
    </row>
    <row r="18" spans="1:11">
      <c r="A18" s="4">
        <v>16</v>
      </c>
      <c r="B18" s="50"/>
      <c r="C18" s="30" t="s">
        <v>33</v>
      </c>
      <c r="D18" s="54"/>
      <c r="E18" s="10">
        <v>2.12</v>
      </c>
      <c r="F18" s="11">
        <v>3.13</v>
      </c>
      <c r="G18" s="4">
        <f t="shared" si="0"/>
        <v>3.05</v>
      </c>
      <c r="H18" s="14">
        <f t="shared" si="4"/>
        <v>4.1976000000000004</v>
      </c>
      <c r="I18" s="7"/>
      <c r="J18" s="18">
        <f t="shared" si="2"/>
        <v>0</v>
      </c>
      <c r="K18" s="56"/>
    </row>
    <row r="19" spans="1:11">
      <c r="A19" s="4">
        <v>17</v>
      </c>
      <c r="B19" s="50"/>
      <c r="C19" s="30" t="s">
        <v>33</v>
      </c>
      <c r="D19" s="54"/>
      <c r="E19" s="10">
        <v>2.42</v>
      </c>
      <c r="F19" s="11">
        <v>3.21</v>
      </c>
      <c r="G19" s="4">
        <f t="shared" si="0"/>
        <v>3.13</v>
      </c>
      <c r="H19" s="14">
        <f>E19*1.8*1.2</f>
        <v>5.2271999999999998</v>
      </c>
      <c r="I19" s="7"/>
      <c r="J19" s="18">
        <f t="shared" si="2"/>
        <v>0</v>
      </c>
      <c r="K19" s="56"/>
    </row>
    <row r="20" spans="1:11">
      <c r="A20" s="4">
        <v>18</v>
      </c>
      <c r="B20" s="50"/>
      <c r="C20" s="30" t="s">
        <v>33</v>
      </c>
      <c r="D20" s="54"/>
      <c r="E20" s="10">
        <v>2.65</v>
      </c>
      <c r="F20" s="11">
        <v>3.21</v>
      </c>
      <c r="G20" s="4">
        <f t="shared" si="0"/>
        <v>3.13</v>
      </c>
      <c r="H20" s="14">
        <f t="shared" ref="H20:H21" si="5">E20*1.8*1.2</f>
        <v>5.7240000000000002</v>
      </c>
      <c r="I20" s="7"/>
      <c r="J20" s="18">
        <f t="shared" si="2"/>
        <v>0</v>
      </c>
      <c r="K20" s="56"/>
    </row>
    <row r="21" spans="1:11">
      <c r="A21" s="4">
        <v>19</v>
      </c>
      <c r="B21" s="50"/>
      <c r="C21" s="30" t="s">
        <v>33</v>
      </c>
      <c r="D21" s="54"/>
      <c r="E21" s="10">
        <v>2.13</v>
      </c>
      <c r="F21" s="11">
        <v>3.21</v>
      </c>
      <c r="G21" s="4">
        <f t="shared" si="0"/>
        <v>3.13</v>
      </c>
      <c r="H21" s="14">
        <f t="shared" si="5"/>
        <v>4.6007999999999996</v>
      </c>
      <c r="I21" s="7"/>
      <c r="J21" s="18">
        <f t="shared" si="2"/>
        <v>0</v>
      </c>
      <c r="K21" s="56"/>
    </row>
    <row r="22" spans="1:11">
      <c r="A22" s="4">
        <v>20</v>
      </c>
      <c r="B22" s="50"/>
      <c r="C22" s="30" t="s">
        <v>33</v>
      </c>
      <c r="D22" s="54"/>
      <c r="E22" s="10">
        <v>2.12</v>
      </c>
      <c r="F22" s="11">
        <v>3.13</v>
      </c>
      <c r="G22" s="4">
        <f t="shared" si="0"/>
        <v>3.05</v>
      </c>
      <c r="H22" s="14">
        <f>E22*1.8*1.1</f>
        <v>4.1976000000000004</v>
      </c>
      <c r="I22" s="7"/>
      <c r="J22" s="18">
        <f t="shared" si="2"/>
        <v>0</v>
      </c>
      <c r="K22" s="36"/>
    </row>
    <row r="23" spans="1:11">
      <c r="A23" s="4">
        <v>21</v>
      </c>
      <c r="B23" s="50"/>
      <c r="C23" s="30" t="s">
        <v>33</v>
      </c>
      <c r="D23" s="54"/>
      <c r="E23" s="10">
        <v>2.64</v>
      </c>
      <c r="F23" s="11">
        <v>3.13</v>
      </c>
      <c r="G23" s="4">
        <f t="shared" si="0"/>
        <v>3.05</v>
      </c>
      <c r="H23" s="14">
        <f t="shared" ref="H23:H25" si="6">E23*1.8*1.1</f>
        <v>5.2271999999999998</v>
      </c>
      <c r="I23" s="7"/>
      <c r="J23" s="18">
        <f t="shared" si="2"/>
        <v>0</v>
      </c>
      <c r="K23" s="37"/>
    </row>
    <row r="24" spans="1:11">
      <c r="A24" s="4">
        <v>22</v>
      </c>
      <c r="B24" s="50"/>
      <c r="C24" s="30" t="s">
        <v>33</v>
      </c>
      <c r="D24" s="54"/>
      <c r="E24" s="21">
        <v>2.42</v>
      </c>
      <c r="F24" s="11">
        <v>3.13</v>
      </c>
      <c r="G24" s="4">
        <f t="shared" si="0"/>
        <v>3.05</v>
      </c>
      <c r="H24" s="14">
        <f t="shared" si="6"/>
        <v>4.7915999999999999</v>
      </c>
      <c r="I24" s="7"/>
      <c r="J24" s="18">
        <f t="shared" si="2"/>
        <v>0</v>
      </c>
      <c r="K24" s="37"/>
    </row>
    <row r="25" spans="1:11">
      <c r="A25" s="4">
        <v>23</v>
      </c>
      <c r="B25" s="50"/>
      <c r="C25" s="30" t="s">
        <v>33</v>
      </c>
      <c r="D25" s="54"/>
      <c r="E25" s="14">
        <v>2.42</v>
      </c>
      <c r="F25" s="11">
        <v>3.13</v>
      </c>
      <c r="G25" s="4">
        <f t="shared" si="0"/>
        <v>3.05</v>
      </c>
      <c r="H25" s="14">
        <f t="shared" si="6"/>
        <v>4.7915999999999999</v>
      </c>
      <c r="I25" s="7"/>
      <c r="J25" s="18">
        <f t="shared" si="2"/>
        <v>0</v>
      </c>
      <c r="K25" s="37"/>
    </row>
    <row r="26" spans="1:11">
      <c r="A26" s="4">
        <v>24</v>
      </c>
      <c r="B26" s="50"/>
      <c r="C26" s="15" t="s">
        <v>73</v>
      </c>
      <c r="D26" s="54"/>
      <c r="E26" s="14">
        <v>7.46</v>
      </c>
      <c r="F26" s="11">
        <v>3.21</v>
      </c>
      <c r="G26" s="4">
        <f t="shared" si="0"/>
        <v>3.13</v>
      </c>
      <c r="H26" s="14">
        <f>E26*1.8*1.2</f>
        <v>16.113600000000002</v>
      </c>
      <c r="I26" s="7"/>
      <c r="J26" s="18">
        <f t="shared" si="2"/>
        <v>0</v>
      </c>
      <c r="K26" s="37"/>
    </row>
    <row r="27" spans="1:11">
      <c r="A27" s="4">
        <v>25</v>
      </c>
      <c r="B27" s="50"/>
      <c r="C27" s="15" t="s">
        <v>33</v>
      </c>
      <c r="D27" s="54"/>
      <c r="E27" s="14">
        <v>2.42</v>
      </c>
      <c r="F27" s="11">
        <v>3.2</v>
      </c>
      <c r="G27" s="4">
        <f t="shared" si="0"/>
        <v>3.12</v>
      </c>
      <c r="H27" s="14">
        <f t="shared" ref="H27:H34" si="7">E27*1.8</f>
        <v>4.3559999999999999</v>
      </c>
      <c r="I27" s="7"/>
      <c r="J27" s="18">
        <f t="shared" si="2"/>
        <v>0</v>
      </c>
      <c r="K27" s="37"/>
    </row>
    <row r="28" spans="1:11">
      <c r="A28" s="4">
        <v>26</v>
      </c>
      <c r="B28" s="50"/>
      <c r="C28" s="15" t="s">
        <v>33</v>
      </c>
      <c r="D28" s="54"/>
      <c r="E28" s="14">
        <v>3.9</v>
      </c>
      <c r="F28" s="11">
        <v>3.2</v>
      </c>
      <c r="G28" s="4">
        <f t="shared" si="0"/>
        <v>3.12</v>
      </c>
      <c r="H28" s="14">
        <f t="shared" si="7"/>
        <v>7.02</v>
      </c>
      <c r="I28" s="7"/>
      <c r="J28" s="18">
        <f t="shared" si="2"/>
        <v>0</v>
      </c>
      <c r="K28" s="37"/>
    </row>
    <row r="29" spans="1:11">
      <c r="A29" s="4">
        <v>27</v>
      </c>
      <c r="B29" s="50"/>
      <c r="C29" s="15" t="s">
        <v>77</v>
      </c>
      <c r="D29" s="54"/>
      <c r="E29" s="14">
        <v>3.49</v>
      </c>
      <c r="F29" s="11">
        <v>2.5499999999999998</v>
      </c>
      <c r="G29" s="4">
        <f t="shared" si="0"/>
        <v>2.4700000000000002</v>
      </c>
      <c r="H29" s="14">
        <f t="shared" si="7"/>
        <v>6.282</v>
      </c>
      <c r="I29" s="7"/>
      <c r="J29" s="18">
        <f t="shared" si="2"/>
        <v>0</v>
      </c>
      <c r="K29" s="37"/>
    </row>
    <row r="30" spans="1:11">
      <c r="A30" s="4">
        <v>28</v>
      </c>
      <c r="B30" s="50"/>
      <c r="C30" s="15" t="s">
        <v>77</v>
      </c>
      <c r="D30" s="54"/>
      <c r="E30" s="14">
        <v>4.2</v>
      </c>
      <c r="F30" s="11">
        <v>2.5499999999999998</v>
      </c>
      <c r="G30" s="4">
        <f t="shared" si="0"/>
        <v>2.4700000000000002</v>
      </c>
      <c r="H30" s="14">
        <f t="shared" si="7"/>
        <v>7.56</v>
      </c>
      <c r="I30" s="7"/>
      <c r="J30" s="18">
        <f t="shared" si="2"/>
        <v>0</v>
      </c>
      <c r="K30" s="37"/>
    </row>
    <row r="31" spans="1:11">
      <c r="A31" s="4">
        <v>29</v>
      </c>
      <c r="B31" s="50"/>
      <c r="C31" s="15" t="s">
        <v>77</v>
      </c>
      <c r="D31" s="54"/>
      <c r="E31" s="14">
        <v>2.6</v>
      </c>
      <c r="F31" s="11">
        <v>2.5499999999999998</v>
      </c>
      <c r="G31" s="4">
        <f t="shared" si="0"/>
        <v>2.4700000000000002</v>
      </c>
      <c r="H31" s="14">
        <f t="shared" si="7"/>
        <v>4.68</v>
      </c>
      <c r="I31" s="7"/>
      <c r="J31" s="18">
        <f t="shared" si="2"/>
        <v>0</v>
      </c>
      <c r="K31" s="37"/>
    </row>
    <row r="32" spans="1:11">
      <c r="A32" s="4">
        <v>30</v>
      </c>
      <c r="B32" s="50"/>
      <c r="C32" s="15" t="s">
        <v>77</v>
      </c>
      <c r="D32" s="54"/>
      <c r="E32" s="14">
        <v>1.6</v>
      </c>
      <c r="F32" s="11">
        <v>2.5499999999999998</v>
      </c>
      <c r="G32" s="4">
        <f t="shared" si="0"/>
        <v>2.4700000000000002</v>
      </c>
      <c r="H32" s="14">
        <f t="shared" si="7"/>
        <v>2.88</v>
      </c>
      <c r="I32" s="7"/>
      <c r="J32" s="18">
        <f t="shared" si="2"/>
        <v>0</v>
      </c>
      <c r="K32" s="37"/>
    </row>
    <row r="33" spans="1:11">
      <c r="A33" s="4">
        <v>31</v>
      </c>
      <c r="B33" s="50"/>
      <c r="C33" s="15" t="s">
        <v>77</v>
      </c>
      <c r="D33" s="54"/>
      <c r="E33" s="14">
        <v>4.21</v>
      </c>
      <c r="F33" s="11">
        <v>2.5499999999999998</v>
      </c>
      <c r="G33" s="4">
        <f t="shared" si="0"/>
        <v>2.4700000000000002</v>
      </c>
      <c r="H33" s="14">
        <f t="shared" si="7"/>
        <v>7.5780000000000003</v>
      </c>
      <c r="I33" s="7"/>
      <c r="J33" s="18">
        <f t="shared" si="2"/>
        <v>0</v>
      </c>
      <c r="K33" s="37"/>
    </row>
    <row r="34" spans="1:11">
      <c r="A34" s="4">
        <v>32</v>
      </c>
      <c r="B34" s="50"/>
      <c r="C34" s="15" t="s">
        <v>73</v>
      </c>
      <c r="D34" s="54"/>
      <c r="E34" s="14">
        <v>4.28</v>
      </c>
      <c r="F34" s="11">
        <v>2.77</v>
      </c>
      <c r="G34" s="4">
        <f t="shared" si="0"/>
        <v>2.69</v>
      </c>
      <c r="H34" s="14">
        <f t="shared" si="7"/>
        <v>7.7039999999999997</v>
      </c>
      <c r="I34" s="7"/>
      <c r="J34" s="18">
        <f t="shared" si="2"/>
        <v>0</v>
      </c>
      <c r="K34" s="38"/>
    </row>
    <row r="35" spans="1:11">
      <c r="A35" s="4">
        <v>33</v>
      </c>
      <c r="B35" s="50"/>
      <c r="C35" s="15" t="s">
        <v>73</v>
      </c>
      <c r="D35" s="54"/>
      <c r="E35" s="10">
        <v>3.71</v>
      </c>
      <c r="F35" s="11">
        <v>2.77</v>
      </c>
      <c r="G35" s="4">
        <f t="shared" si="0"/>
        <v>2.69</v>
      </c>
      <c r="H35" s="14">
        <f t="shared" ref="H35:H39" si="8">E35*1.8</f>
        <v>6.6779999999999999</v>
      </c>
      <c r="I35" s="7"/>
      <c r="J35" s="18">
        <f t="shared" si="2"/>
        <v>0</v>
      </c>
      <c r="K35" s="15"/>
    </row>
    <row r="36" spans="1:11">
      <c r="A36" s="4">
        <v>34</v>
      </c>
      <c r="B36" s="50"/>
      <c r="C36" s="15" t="s">
        <v>78</v>
      </c>
      <c r="D36" s="54"/>
      <c r="E36" s="10">
        <v>3.5</v>
      </c>
      <c r="F36" s="11">
        <v>2.77</v>
      </c>
      <c r="G36" s="4">
        <f t="shared" si="0"/>
        <v>2.69</v>
      </c>
      <c r="H36" s="14">
        <f t="shared" si="8"/>
        <v>6.3</v>
      </c>
      <c r="I36" s="7"/>
      <c r="J36" s="18">
        <f t="shared" si="2"/>
        <v>0</v>
      </c>
      <c r="K36" s="36"/>
    </row>
    <row r="37" spans="1:11">
      <c r="A37" s="4">
        <v>35</v>
      </c>
      <c r="B37" s="50"/>
      <c r="C37" s="15" t="s">
        <v>79</v>
      </c>
      <c r="D37" s="54"/>
      <c r="E37" s="10">
        <v>2.7</v>
      </c>
      <c r="F37" s="11">
        <v>2.77</v>
      </c>
      <c r="G37" s="4">
        <f t="shared" si="0"/>
        <v>2.69</v>
      </c>
      <c r="H37" s="14">
        <f t="shared" si="8"/>
        <v>4.8600000000000003</v>
      </c>
      <c r="I37" s="7"/>
      <c r="J37" s="18">
        <f t="shared" si="2"/>
        <v>0</v>
      </c>
      <c r="K37" s="36"/>
    </row>
    <row r="38" spans="1:11">
      <c r="A38" s="4">
        <v>36</v>
      </c>
      <c r="B38" s="50"/>
      <c r="C38" s="15" t="s">
        <v>43</v>
      </c>
      <c r="D38" s="54"/>
      <c r="E38" s="10">
        <v>3.9</v>
      </c>
      <c r="F38" s="11">
        <v>2.77</v>
      </c>
      <c r="G38" s="4">
        <f t="shared" si="0"/>
        <v>2.69</v>
      </c>
      <c r="H38" s="14">
        <f t="shared" si="8"/>
        <v>7.02</v>
      </c>
      <c r="I38" s="7"/>
      <c r="J38" s="18">
        <f t="shared" si="2"/>
        <v>0</v>
      </c>
      <c r="K38" s="36"/>
    </row>
    <row r="39" spans="1:11">
      <c r="A39" s="4">
        <v>37</v>
      </c>
      <c r="B39" s="50"/>
      <c r="C39" s="15" t="s">
        <v>43</v>
      </c>
      <c r="D39" s="54"/>
      <c r="E39" s="10">
        <v>2.39</v>
      </c>
      <c r="F39" s="11">
        <v>2.77</v>
      </c>
      <c r="G39" s="4">
        <f t="shared" si="0"/>
        <v>2.69</v>
      </c>
      <c r="H39" s="14">
        <f t="shared" si="8"/>
        <v>4.3019999999999996</v>
      </c>
      <c r="I39" s="7"/>
      <c r="J39" s="18">
        <f t="shared" si="2"/>
        <v>0</v>
      </c>
      <c r="K39" s="36"/>
    </row>
    <row r="40" spans="1:11">
      <c r="A40" s="4">
        <v>38</v>
      </c>
      <c r="B40" s="50"/>
      <c r="C40" s="15" t="s">
        <v>33</v>
      </c>
      <c r="D40" s="54"/>
      <c r="E40" s="10">
        <v>5</v>
      </c>
      <c r="F40" s="11">
        <v>3.17</v>
      </c>
      <c r="G40" s="4">
        <f t="shared" si="0"/>
        <v>3.09</v>
      </c>
      <c r="H40" s="14">
        <f>E40*1.8*1.2</f>
        <v>10.8</v>
      </c>
      <c r="I40" s="7"/>
      <c r="J40" s="18">
        <f t="shared" si="2"/>
        <v>0</v>
      </c>
      <c r="K40" s="36"/>
    </row>
    <row r="41" spans="1:11">
      <c r="A41" s="4">
        <v>39</v>
      </c>
      <c r="B41" s="50"/>
      <c r="C41" s="15" t="s">
        <v>33</v>
      </c>
      <c r="D41" s="54"/>
      <c r="E41" s="10">
        <v>3.07</v>
      </c>
      <c r="F41" s="11">
        <v>3.17</v>
      </c>
      <c r="G41" s="4">
        <f t="shared" si="0"/>
        <v>3.09</v>
      </c>
      <c r="H41" s="14">
        <f t="shared" ref="H41:H44" si="9">E41*1.8*1.2</f>
        <v>6.6311999999999998</v>
      </c>
      <c r="I41" s="7"/>
      <c r="J41" s="18">
        <f t="shared" si="2"/>
        <v>0</v>
      </c>
      <c r="K41" s="36"/>
    </row>
    <row r="42" spans="1:11">
      <c r="A42" s="4">
        <v>40</v>
      </c>
      <c r="B42" s="50"/>
      <c r="C42" s="15" t="s">
        <v>33</v>
      </c>
      <c r="D42" s="54"/>
      <c r="E42" s="10">
        <v>3.02</v>
      </c>
      <c r="F42" s="11">
        <v>3.17</v>
      </c>
      <c r="G42" s="4">
        <f t="shared" si="0"/>
        <v>3.09</v>
      </c>
      <c r="H42" s="14">
        <f t="shared" si="9"/>
        <v>6.5232000000000001</v>
      </c>
      <c r="I42" s="7"/>
      <c r="J42" s="18">
        <f t="shared" si="2"/>
        <v>0</v>
      </c>
      <c r="K42" s="36"/>
    </row>
    <row r="43" spans="1:11">
      <c r="A43" s="4">
        <v>41</v>
      </c>
      <c r="B43" s="50"/>
      <c r="C43" s="15" t="s">
        <v>33</v>
      </c>
      <c r="D43" s="54"/>
      <c r="E43" s="10">
        <v>2.69</v>
      </c>
      <c r="F43" s="11">
        <v>3.17</v>
      </c>
      <c r="G43" s="4">
        <f t="shared" si="0"/>
        <v>3.09</v>
      </c>
      <c r="H43" s="14">
        <f t="shared" si="9"/>
        <v>5.8103999999999996</v>
      </c>
      <c r="I43" s="7"/>
      <c r="J43" s="18">
        <f t="shared" si="2"/>
        <v>0</v>
      </c>
      <c r="K43" s="36"/>
    </row>
    <row r="44" spans="1:11">
      <c r="A44" s="4">
        <v>42</v>
      </c>
      <c r="B44" s="50"/>
      <c r="C44" s="15" t="s">
        <v>33</v>
      </c>
      <c r="D44" s="55"/>
      <c r="E44" s="10">
        <v>2.65</v>
      </c>
      <c r="F44" s="11">
        <v>3.17</v>
      </c>
      <c r="G44" s="4">
        <f t="shared" si="0"/>
        <v>3.09</v>
      </c>
      <c r="H44" s="14">
        <f t="shared" si="9"/>
        <v>5.7240000000000002</v>
      </c>
      <c r="I44" s="7"/>
      <c r="J44" s="18">
        <f t="shared" si="2"/>
        <v>0</v>
      </c>
      <c r="K44" s="36"/>
    </row>
    <row r="45" spans="1:11">
      <c r="A45" s="4">
        <v>43</v>
      </c>
      <c r="B45" s="50"/>
      <c r="C45" s="15" t="s">
        <v>33</v>
      </c>
      <c r="D45" s="13" t="s">
        <v>80</v>
      </c>
      <c r="E45" s="10">
        <v>2.56</v>
      </c>
      <c r="F45" s="11">
        <v>3.17</v>
      </c>
      <c r="G45" s="4">
        <f t="shared" si="0"/>
        <v>3.09</v>
      </c>
      <c r="H45" s="14">
        <f>E45*1.8*1.2*15</f>
        <v>82.944000000000003</v>
      </c>
      <c r="I45" s="7"/>
      <c r="J45" s="18">
        <f t="shared" si="2"/>
        <v>0</v>
      </c>
      <c r="K45" s="36"/>
    </row>
    <row r="46" spans="1:11">
      <c r="A46" s="4">
        <v>44</v>
      </c>
      <c r="B46" s="50"/>
      <c r="C46" s="15" t="s">
        <v>33</v>
      </c>
      <c r="D46" s="13"/>
      <c r="E46" s="10">
        <v>2.8</v>
      </c>
      <c r="F46" s="11">
        <v>3.17</v>
      </c>
      <c r="G46" s="4">
        <f t="shared" si="0"/>
        <v>3.09</v>
      </c>
      <c r="H46" s="14">
        <f t="shared" ref="H46:H52" si="10">E46*1.8*1.2</f>
        <v>6.048</v>
      </c>
      <c r="I46" s="7"/>
      <c r="J46" s="18">
        <f t="shared" si="2"/>
        <v>0</v>
      </c>
      <c r="K46" s="36"/>
    </row>
    <row r="47" spans="1:11">
      <c r="A47" s="4">
        <v>45</v>
      </c>
      <c r="B47" s="50"/>
      <c r="C47" s="15" t="s">
        <v>81</v>
      </c>
      <c r="D47" s="13"/>
      <c r="E47" s="10">
        <v>2.56</v>
      </c>
      <c r="F47" s="11">
        <v>3.17</v>
      </c>
      <c r="G47" s="4">
        <f t="shared" si="0"/>
        <v>3.09</v>
      </c>
      <c r="H47" s="14">
        <f t="shared" si="10"/>
        <v>5.5296000000000003</v>
      </c>
      <c r="I47" s="7"/>
      <c r="J47" s="18">
        <f t="shared" si="2"/>
        <v>0</v>
      </c>
      <c r="K47" s="36"/>
    </row>
    <row r="48" spans="1:11">
      <c r="A48" s="4">
        <v>46</v>
      </c>
      <c r="B48" s="50"/>
      <c r="C48" s="15" t="s">
        <v>82</v>
      </c>
      <c r="D48" s="13"/>
      <c r="E48" s="10">
        <v>2.56</v>
      </c>
      <c r="F48" s="11">
        <v>3.17</v>
      </c>
      <c r="G48" s="4">
        <f t="shared" si="0"/>
        <v>3.09</v>
      </c>
      <c r="H48" s="14">
        <f t="shared" si="10"/>
        <v>5.5296000000000003</v>
      </c>
      <c r="I48" s="7"/>
      <c r="J48" s="18">
        <f t="shared" si="2"/>
        <v>0</v>
      </c>
      <c r="K48" s="36"/>
    </row>
    <row r="49" spans="1:11">
      <c r="A49" s="4">
        <v>47</v>
      </c>
      <c r="B49" s="50"/>
      <c r="C49" s="15" t="s">
        <v>83</v>
      </c>
      <c r="D49" s="13"/>
      <c r="E49" s="10">
        <v>2.56</v>
      </c>
      <c r="F49" s="11">
        <v>3.17</v>
      </c>
      <c r="G49" s="4">
        <f t="shared" si="0"/>
        <v>3.09</v>
      </c>
      <c r="H49" s="14">
        <f t="shared" si="10"/>
        <v>5.5296000000000003</v>
      </c>
      <c r="I49" s="7"/>
      <c r="J49" s="18">
        <f t="shared" si="2"/>
        <v>0</v>
      </c>
      <c r="K49" s="36"/>
    </row>
    <row r="50" spans="1:11" ht="13.9" customHeight="1">
      <c r="A50" s="4">
        <v>48</v>
      </c>
      <c r="B50" s="50"/>
      <c r="C50" s="30" t="s">
        <v>73</v>
      </c>
      <c r="D50" s="9" t="s">
        <v>16</v>
      </c>
      <c r="E50" s="10">
        <v>9.0500000000000007</v>
      </c>
      <c r="F50" s="11">
        <v>3.1</v>
      </c>
      <c r="G50" s="4">
        <f t="shared" si="0"/>
        <v>3.02</v>
      </c>
      <c r="H50" s="10">
        <f>E50*1.8*1.1</f>
        <v>17.919</v>
      </c>
      <c r="I50" s="7"/>
      <c r="J50" s="18">
        <f t="shared" si="2"/>
        <v>0</v>
      </c>
      <c r="K50" s="39"/>
    </row>
    <row r="51" spans="1:11">
      <c r="A51" s="4">
        <v>49</v>
      </c>
      <c r="B51" s="50"/>
      <c r="C51" s="15" t="s">
        <v>84</v>
      </c>
      <c r="D51" s="13" t="s">
        <v>16</v>
      </c>
      <c r="E51" s="10">
        <v>8.56</v>
      </c>
      <c r="F51" s="11">
        <v>2.5499999999999998</v>
      </c>
      <c r="G51" s="4">
        <f t="shared" si="0"/>
        <v>2.4700000000000002</v>
      </c>
      <c r="H51" s="14">
        <f t="shared" si="10"/>
        <v>18.489599999999999</v>
      </c>
      <c r="I51" s="7"/>
      <c r="J51" s="18">
        <f t="shared" si="2"/>
        <v>0</v>
      </c>
      <c r="K51" s="36"/>
    </row>
    <row r="52" spans="1:11">
      <c r="A52" s="4">
        <v>50</v>
      </c>
      <c r="B52" s="50"/>
      <c r="C52" s="15" t="s">
        <v>85</v>
      </c>
      <c r="D52" s="13" t="s">
        <v>16</v>
      </c>
      <c r="E52" s="10">
        <v>7.85</v>
      </c>
      <c r="F52" s="11">
        <v>2.5499999999999998</v>
      </c>
      <c r="G52" s="4">
        <f t="shared" si="0"/>
        <v>2.4700000000000002</v>
      </c>
      <c r="H52" s="14">
        <f t="shared" si="10"/>
        <v>16.956</v>
      </c>
      <c r="I52" s="7"/>
      <c r="J52" s="18">
        <f t="shared" si="2"/>
        <v>0</v>
      </c>
      <c r="K52" s="15"/>
    </row>
    <row r="53" spans="1:11" s="1" customFormat="1" ht="15" customHeight="1">
      <c r="A53" s="4">
        <v>51</v>
      </c>
      <c r="B53" s="50"/>
      <c r="C53" s="4" t="s">
        <v>86</v>
      </c>
      <c r="D53" s="53" t="s">
        <v>9</v>
      </c>
      <c r="E53" s="7">
        <v>4.1100000000000003</v>
      </c>
      <c r="F53" s="8">
        <v>2.77</v>
      </c>
      <c r="G53" s="4">
        <f t="shared" si="0"/>
        <v>2.69</v>
      </c>
      <c r="H53" s="7">
        <f>E53*G53</f>
        <v>11.055899999999999</v>
      </c>
      <c r="I53" s="7"/>
      <c r="J53" s="7">
        <f t="shared" ref="J53:J62" si="11">I53*H53</f>
        <v>0</v>
      </c>
      <c r="K53" s="57"/>
    </row>
    <row r="54" spans="1:11">
      <c r="A54" s="4">
        <v>52</v>
      </c>
      <c r="B54" s="50"/>
      <c r="C54" s="30" t="s">
        <v>87</v>
      </c>
      <c r="D54" s="54"/>
      <c r="E54" s="10">
        <v>3.41</v>
      </c>
      <c r="F54" s="11">
        <v>2.5499999999999998</v>
      </c>
      <c r="G54" s="4">
        <f t="shared" si="0"/>
        <v>2.4700000000000002</v>
      </c>
      <c r="H54" s="7">
        <f t="shared" ref="H54:H61" si="12">E54*G54</f>
        <v>8.4227000000000007</v>
      </c>
      <c r="I54" s="7"/>
      <c r="J54" s="18">
        <f t="shared" si="11"/>
        <v>0</v>
      </c>
      <c r="K54" s="57"/>
    </row>
    <row r="55" spans="1:11">
      <c r="A55" s="4">
        <v>53</v>
      </c>
      <c r="B55" s="50"/>
      <c r="C55" s="4" t="s">
        <v>88</v>
      </c>
      <c r="D55" s="54"/>
      <c r="E55" s="10">
        <v>3.52</v>
      </c>
      <c r="F55" s="11">
        <v>2.5499999999999998</v>
      </c>
      <c r="G55" s="4">
        <f t="shared" si="0"/>
        <v>2.4700000000000002</v>
      </c>
      <c r="H55" s="7">
        <f t="shared" si="12"/>
        <v>8.6943999999999999</v>
      </c>
      <c r="I55" s="7"/>
      <c r="J55" s="18">
        <f t="shared" si="11"/>
        <v>0</v>
      </c>
      <c r="K55" s="57"/>
    </row>
    <row r="56" spans="1:11">
      <c r="A56" s="4">
        <v>54</v>
      </c>
      <c r="B56" s="50"/>
      <c r="C56" s="4" t="s">
        <v>89</v>
      </c>
      <c r="D56" s="54"/>
      <c r="E56" s="10">
        <v>3.44</v>
      </c>
      <c r="F56" s="11">
        <v>2.5499999999999998</v>
      </c>
      <c r="G56" s="4">
        <f t="shared" si="0"/>
        <v>2.4700000000000002</v>
      </c>
      <c r="H56" s="7">
        <f t="shared" si="12"/>
        <v>8.4968000000000004</v>
      </c>
      <c r="I56" s="7"/>
      <c r="J56" s="18">
        <f t="shared" si="11"/>
        <v>0</v>
      </c>
      <c r="K56" s="57"/>
    </row>
    <row r="57" spans="1:11">
      <c r="A57" s="4">
        <v>55</v>
      </c>
      <c r="B57" s="50"/>
      <c r="C57" s="30" t="s">
        <v>90</v>
      </c>
      <c r="D57" s="54"/>
      <c r="E57" s="10">
        <v>7.06</v>
      </c>
      <c r="F57" s="11">
        <v>1.66</v>
      </c>
      <c r="G57" s="4">
        <f>F57-0.04</f>
        <v>1.62</v>
      </c>
      <c r="H57" s="7">
        <f t="shared" si="12"/>
        <v>11.437200000000001</v>
      </c>
      <c r="I57" s="7"/>
      <c r="J57" s="18">
        <f t="shared" si="11"/>
        <v>0</v>
      </c>
      <c r="K57" s="57"/>
    </row>
    <row r="58" spans="1:11">
      <c r="A58" s="4">
        <v>56</v>
      </c>
      <c r="B58" s="50"/>
      <c r="C58" s="30" t="s">
        <v>90</v>
      </c>
      <c r="D58" s="54"/>
      <c r="E58" s="10">
        <v>7.05</v>
      </c>
      <c r="F58" s="11">
        <v>1.66</v>
      </c>
      <c r="G58" s="4">
        <f t="shared" ref="G58:G61" si="13">F58-0.04</f>
        <v>1.62</v>
      </c>
      <c r="H58" s="7">
        <f t="shared" si="12"/>
        <v>11.420999999999999</v>
      </c>
      <c r="I58" s="7"/>
      <c r="J58" s="18">
        <f t="shared" si="11"/>
        <v>0</v>
      </c>
      <c r="K58" s="57"/>
    </row>
    <row r="59" spans="1:11">
      <c r="A59" s="4">
        <v>57</v>
      </c>
      <c r="B59" s="50"/>
      <c r="C59" s="30" t="s">
        <v>90</v>
      </c>
      <c r="D59" s="54"/>
      <c r="E59" s="10">
        <v>7.01</v>
      </c>
      <c r="F59" s="11">
        <v>1.66</v>
      </c>
      <c r="G59" s="4">
        <f t="shared" si="13"/>
        <v>1.62</v>
      </c>
      <c r="H59" s="7">
        <f t="shared" si="12"/>
        <v>11.356199999999999</v>
      </c>
      <c r="I59" s="7"/>
      <c r="J59" s="18">
        <f t="shared" si="11"/>
        <v>0</v>
      </c>
      <c r="K59" s="57"/>
    </row>
    <row r="60" spans="1:11">
      <c r="A60" s="4">
        <v>58</v>
      </c>
      <c r="B60" s="50"/>
      <c r="C60" s="30" t="s">
        <v>90</v>
      </c>
      <c r="D60" s="54"/>
      <c r="E60" s="10">
        <v>7.06</v>
      </c>
      <c r="F60" s="11">
        <v>1.66</v>
      </c>
      <c r="G60" s="4">
        <f t="shared" si="13"/>
        <v>1.62</v>
      </c>
      <c r="H60" s="7">
        <f t="shared" si="12"/>
        <v>11.437200000000001</v>
      </c>
      <c r="I60" s="7"/>
      <c r="J60" s="18">
        <f t="shared" si="11"/>
        <v>0</v>
      </c>
      <c r="K60" s="57"/>
    </row>
    <row r="61" spans="1:11">
      <c r="A61" s="4">
        <v>59</v>
      </c>
      <c r="B61" s="50"/>
      <c r="C61" s="30" t="s">
        <v>90</v>
      </c>
      <c r="D61" s="55"/>
      <c r="E61" s="10">
        <v>2.74</v>
      </c>
      <c r="F61" s="11">
        <v>1.66</v>
      </c>
      <c r="G61" s="4">
        <f t="shared" si="13"/>
        <v>1.62</v>
      </c>
      <c r="H61" s="7">
        <f t="shared" si="12"/>
        <v>4.4387999999999996</v>
      </c>
      <c r="I61" s="7"/>
      <c r="J61" s="18">
        <f t="shared" si="11"/>
        <v>0</v>
      </c>
      <c r="K61" s="57"/>
    </row>
    <row r="62" spans="1:11" ht="13.9" customHeight="1">
      <c r="A62" s="4"/>
      <c r="B62" s="50"/>
      <c r="C62" s="30" t="s">
        <v>13</v>
      </c>
      <c r="D62" s="9"/>
      <c r="E62" s="10">
        <v>13.62</v>
      </c>
      <c r="F62" s="11"/>
      <c r="G62" s="4">
        <v>3.23</v>
      </c>
      <c r="H62" s="10">
        <f>E62*1.8*1.3</f>
        <v>31.870799999999999</v>
      </c>
      <c r="I62" s="7"/>
      <c r="J62" s="18">
        <f t="shared" si="11"/>
        <v>0</v>
      </c>
      <c r="K62" s="4"/>
    </row>
    <row r="63" spans="1:11">
      <c r="A63" s="4">
        <v>60</v>
      </c>
      <c r="B63" s="50"/>
      <c r="C63" s="30" t="s">
        <v>54</v>
      </c>
      <c r="D63" s="24" t="s">
        <v>91</v>
      </c>
      <c r="E63" s="10"/>
      <c r="F63" s="11"/>
      <c r="G63" s="11">
        <v>5.38</v>
      </c>
      <c r="H63" s="10">
        <f>G63</f>
        <v>5.38</v>
      </c>
      <c r="I63" s="18"/>
      <c r="J63" s="18">
        <f t="shared" si="2"/>
        <v>0</v>
      </c>
      <c r="K63" s="58"/>
    </row>
    <row r="64" spans="1:11">
      <c r="A64" s="4">
        <v>61</v>
      </c>
      <c r="B64" s="50"/>
      <c r="C64" s="30" t="s">
        <v>57</v>
      </c>
      <c r="D64" s="24" t="s">
        <v>92</v>
      </c>
      <c r="E64" s="10"/>
      <c r="F64" s="11"/>
      <c r="G64" s="11">
        <v>4.38</v>
      </c>
      <c r="H64" s="10">
        <f t="shared" ref="H64:H65" si="14">G64</f>
        <v>4.38</v>
      </c>
      <c r="I64" s="18"/>
      <c r="J64" s="19">
        <f t="shared" si="2"/>
        <v>0</v>
      </c>
      <c r="K64" s="58"/>
    </row>
    <row r="65" spans="1:11">
      <c r="A65" s="4">
        <v>62</v>
      </c>
      <c r="B65" s="50"/>
      <c r="C65" s="30" t="s">
        <v>60</v>
      </c>
      <c r="D65" s="24" t="s">
        <v>93</v>
      </c>
      <c r="E65" s="10"/>
      <c r="F65" s="11"/>
      <c r="G65" s="11">
        <v>2.66</v>
      </c>
      <c r="H65" s="10">
        <f t="shared" si="14"/>
        <v>2.66</v>
      </c>
      <c r="I65" s="18"/>
      <c r="J65" s="19">
        <f t="shared" si="2"/>
        <v>0</v>
      </c>
      <c r="K65" s="58"/>
    </row>
    <row r="66" spans="1:11">
      <c r="A66" s="4"/>
      <c r="B66" s="50"/>
      <c r="C66" s="30" t="s">
        <v>63</v>
      </c>
      <c r="D66" s="15">
        <v>8</v>
      </c>
      <c r="E66" s="10">
        <v>1.1000000000000001</v>
      </c>
      <c r="F66" s="11"/>
      <c r="G66" s="11">
        <v>2.4500000000000002</v>
      </c>
      <c r="H66" s="10">
        <f>E66*1.8*D66</f>
        <v>15.84</v>
      </c>
      <c r="I66" s="18"/>
      <c r="J66" s="19"/>
      <c r="K66" s="40"/>
    </row>
    <row r="67" spans="1:11">
      <c r="A67" s="4"/>
      <c r="B67" s="50"/>
      <c r="C67" s="15" t="s">
        <v>63</v>
      </c>
      <c r="D67" s="15">
        <v>12</v>
      </c>
      <c r="E67" s="14">
        <v>5.2</v>
      </c>
      <c r="F67" s="12"/>
      <c r="G67" s="12">
        <v>2.4500000000000002</v>
      </c>
      <c r="H67" s="14">
        <f>E67*1.8*D67</f>
        <v>112.32</v>
      </c>
      <c r="I67" s="19"/>
      <c r="J67" s="19"/>
      <c r="K67" s="40"/>
    </row>
    <row r="68" spans="1:11">
      <c r="A68" s="4">
        <v>63</v>
      </c>
      <c r="B68" s="50"/>
      <c r="C68" s="15" t="s">
        <v>63</v>
      </c>
      <c r="D68" s="15">
        <v>7</v>
      </c>
      <c r="E68" s="14">
        <v>3.5</v>
      </c>
      <c r="F68" s="12">
        <v>2.4500000000000002</v>
      </c>
      <c r="G68" s="12">
        <v>2.4500000000000002</v>
      </c>
      <c r="H68" s="14">
        <f>E68*1.8*D68</f>
        <v>44.1</v>
      </c>
      <c r="I68" s="19"/>
      <c r="J68" s="19">
        <f t="shared" ref="J68:J73" si="15">I68*H68</f>
        <v>0</v>
      </c>
      <c r="K68" s="40"/>
    </row>
    <row r="69" spans="1:11">
      <c r="A69" s="4">
        <v>64</v>
      </c>
      <c r="B69" s="50"/>
      <c r="C69" s="15" t="s">
        <v>15</v>
      </c>
      <c r="D69" s="15"/>
      <c r="E69" s="14"/>
      <c r="F69" s="12"/>
      <c r="G69" s="12"/>
      <c r="H69" s="14">
        <v>191.8</v>
      </c>
      <c r="I69" s="19"/>
      <c r="J69" s="19">
        <f t="shared" si="15"/>
        <v>0</v>
      </c>
      <c r="K69" s="15"/>
    </row>
    <row r="70" spans="1:11">
      <c r="A70" s="4">
        <v>65</v>
      </c>
      <c r="B70" s="50"/>
      <c r="C70" s="15" t="s">
        <v>16</v>
      </c>
      <c r="D70" s="15" t="s">
        <v>16</v>
      </c>
      <c r="E70" s="14"/>
      <c r="F70" s="12"/>
      <c r="G70" s="12"/>
      <c r="H70" s="14">
        <v>101.86</v>
      </c>
      <c r="I70" s="19"/>
      <c r="J70" s="19">
        <f t="shared" si="15"/>
        <v>0</v>
      </c>
      <c r="K70" s="41"/>
    </row>
    <row r="71" spans="1:11">
      <c r="A71" s="4">
        <v>66</v>
      </c>
      <c r="B71" s="50"/>
      <c r="C71" s="42" t="s">
        <v>64</v>
      </c>
      <c r="D71" s="17"/>
      <c r="E71" s="14"/>
      <c r="F71" s="12"/>
      <c r="G71" s="12"/>
      <c r="H71" s="14">
        <v>142</v>
      </c>
      <c r="I71" s="19"/>
      <c r="J71" s="19">
        <f t="shared" si="15"/>
        <v>0</v>
      </c>
      <c r="K71" s="41"/>
    </row>
    <row r="72" spans="1:11">
      <c r="A72" s="4">
        <v>67</v>
      </c>
      <c r="B72" s="50"/>
      <c r="C72" s="42" t="s">
        <v>94</v>
      </c>
      <c r="D72" s="17"/>
      <c r="E72" s="14"/>
      <c r="F72" s="12"/>
      <c r="G72" s="12"/>
      <c r="H72" s="14">
        <v>2</v>
      </c>
      <c r="I72" s="19"/>
      <c r="J72" s="19">
        <f t="shared" si="15"/>
        <v>0</v>
      </c>
      <c r="K72" s="41"/>
    </row>
    <row r="73" spans="1:11">
      <c r="A73" s="4">
        <v>68</v>
      </c>
      <c r="B73" s="51"/>
      <c r="C73" s="42" t="s">
        <v>66</v>
      </c>
      <c r="D73" s="17"/>
      <c r="E73" s="14"/>
      <c r="F73" s="12"/>
      <c r="G73" s="12"/>
      <c r="H73" s="14">
        <v>2.9</v>
      </c>
      <c r="I73" s="19"/>
      <c r="J73" s="19">
        <f t="shared" si="15"/>
        <v>0</v>
      </c>
      <c r="K73" s="41"/>
    </row>
    <row r="74" spans="1:11">
      <c r="A74" s="4">
        <v>69</v>
      </c>
      <c r="B74" s="46" t="s">
        <v>67</v>
      </c>
      <c r="C74" s="47"/>
      <c r="D74" s="48"/>
      <c r="E74" s="14"/>
      <c r="F74" s="12"/>
      <c r="G74" s="12"/>
      <c r="H74" s="14"/>
      <c r="I74" s="19"/>
      <c r="J74" s="19">
        <f>SUM(J3:J73)</f>
        <v>0</v>
      </c>
      <c r="K74" s="15"/>
    </row>
  </sheetData>
  <mergeCells count="8">
    <mergeCell ref="A1:K1"/>
    <mergeCell ref="B74:D74"/>
    <mergeCell ref="B3:B73"/>
    <mergeCell ref="D3:D44"/>
    <mergeCell ref="D53:D61"/>
    <mergeCell ref="K15:K21"/>
    <mergeCell ref="K53:K61"/>
    <mergeCell ref="K63:K65"/>
  </mergeCells>
  <phoneticPr fontId="4" type="noConversion"/>
  <pageMargins left="0.69930555555555596" right="0.69930555555555596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7"/>
  <sheetViews>
    <sheetView workbookViewId="0">
      <selection activeCell="G62" sqref="G62"/>
    </sheetView>
  </sheetViews>
  <sheetFormatPr defaultColWidth="9" defaultRowHeight="13.5"/>
  <cols>
    <col min="1" max="2" width="9.125" style="1"/>
    <col min="3" max="3" width="17.625" customWidth="1"/>
    <col min="4" max="4" width="16.375" customWidth="1"/>
    <col min="5" max="5" width="10.375" style="2" customWidth="1"/>
    <col min="6" max="6" width="9.125" hidden="1" customWidth="1"/>
    <col min="8" max="8" width="9.125" style="2"/>
    <col min="9" max="10" width="9.125" style="3"/>
  </cols>
  <sheetData>
    <row r="1" spans="1:10" ht="44.65" customHeight="1">
      <c r="A1" s="45" t="s">
        <v>23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s="1" customFormat="1" ht="24.75" customHeight="1">
      <c r="A2" s="4" t="s">
        <v>0</v>
      </c>
      <c r="B2" s="4" t="s">
        <v>24</v>
      </c>
      <c r="C2" s="4" t="s">
        <v>25</v>
      </c>
      <c r="D2" s="4" t="s">
        <v>26</v>
      </c>
      <c r="E2" s="5" t="s">
        <v>27</v>
      </c>
      <c r="F2" s="4" t="s">
        <v>28</v>
      </c>
      <c r="G2" s="4" t="s">
        <v>28</v>
      </c>
      <c r="H2" s="5" t="s">
        <v>29</v>
      </c>
      <c r="I2" s="5" t="s">
        <v>4</v>
      </c>
      <c r="J2" s="5" t="s">
        <v>5</v>
      </c>
    </row>
    <row r="3" spans="1:10" ht="15" customHeight="1">
      <c r="A3" s="4">
        <v>1</v>
      </c>
      <c r="B3" s="50"/>
      <c r="C3" s="22" t="s">
        <v>33</v>
      </c>
      <c r="D3" s="59"/>
      <c r="E3" s="10">
        <v>2.5</v>
      </c>
      <c r="F3" s="11">
        <v>3.06</v>
      </c>
      <c r="G3" s="4">
        <f t="shared" ref="G3:G6" si="0">F3-0.08</f>
        <v>2.98</v>
      </c>
      <c r="H3" s="7">
        <f t="shared" ref="H3:H8" si="1">E3*1.8*1.1</f>
        <v>4.95</v>
      </c>
      <c r="I3" s="7"/>
      <c r="J3" s="18">
        <f>I3*H3</f>
        <v>0</v>
      </c>
    </row>
    <row r="4" spans="1:10">
      <c r="A4" s="4">
        <v>2</v>
      </c>
      <c r="B4" s="50"/>
      <c r="C4" s="11" t="s">
        <v>33</v>
      </c>
      <c r="D4" s="59"/>
      <c r="E4" s="10">
        <v>2.66</v>
      </c>
      <c r="F4" s="11">
        <v>3.06</v>
      </c>
      <c r="G4" s="4">
        <f t="shared" si="0"/>
        <v>2.98</v>
      </c>
      <c r="H4" s="7">
        <f t="shared" si="1"/>
        <v>5.2667999999999999</v>
      </c>
      <c r="I4" s="7"/>
      <c r="J4" s="18">
        <f t="shared" ref="J4:J62" si="2">I4*H4</f>
        <v>0</v>
      </c>
    </row>
    <row r="5" spans="1:10" ht="13.9" customHeight="1">
      <c r="A5" s="4">
        <v>3</v>
      </c>
      <c r="B5" s="50"/>
      <c r="C5" s="11" t="s">
        <v>33</v>
      </c>
      <c r="D5" s="59"/>
      <c r="E5" s="10">
        <v>2.66</v>
      </c>
      <c r="F5" s="11">
        <v>3.06</v>
      </c>
      <c r="G5" s="4">
        <f t="shared" si="0"/>
        <v>2.98</v>
      </c>
      <c r="H5" s="7">
        <f t="shared" si="1"/>
        <v>5.2667999999999999</v>
      </c>
      <c r="I5" s="7"/>
      <c r="J5" s="18">
        <f t="shared" si="2"/>
        <v>0</v>
      </c>
    </row>
    <row r="6" spans="1:10" ht="13.9" customHeight="1">
      <c r="A6" s="4">
        <v>4</v>
      </c>
      <c r="B6" s="50"/>
      <c r="C6" s="11" t="s">
        <v>33</v>
      </c>
      <c r="D6" s="59"/>
      <c r="E6" s="10">
        <v>2.66</v>
      </c>
      <c r="F6" s="11">
        <v>3.06</v>
      </c>
      <c r="G6" s="4">
        <f t="shared" si="0"/>
        <v>2.98</v>
      </c>
      <c r="H6" s="7">
        <f t="shared" si="1"/>
        <v>5.2667999999999999</v>
      </c>
      <c r="I6" s="7"/>
      <c r="J6" s="18">
        <f t="shared" si="2"/>
        <v>0</v>
      </c>
    </row>
    <row r="7" spans="1:10" ht="13.9" customHeight="1">
      <c r="A7" s="4">
        <v>5</v>
      </c>
      <c r="B7" s="50"/>
      <c r="C7" s="11" t="s">
        <v>35</v>
      </c>
      <c r="D7" s="59"/>
      <c r="E7" s="10">
        <v>1.9</v>
      </c>
      <c r="F7" s="11">
        <v>3.07</v>
      </c>
      <c r="G7" s="4">
        <f t="shared" ref="G7:G55" si="3">F7-0.08</f>
        <v>2.99</v>
      </c>
      <c r="H7" s="10">
        <f t="shared" si="1"/>
        <v>3.762</v>
      </c>
      <c r="I7" s="7"/>
      <c r="J7" s="18">
        <f t="shared" si="2"/>
        <v>0</v>
      </c>
    </row>
    <row r="8" spans="1:10" ht="13.9" customHeight="1">
      <c r="A8" s="4">
        <v>6</v>
      </c>
      <c r="B8" s="50"/>
      <c r="C8" s="11" t="s">
        <v>35</v>
      </c>
      <c r="D8" s="59"/>
      <c r="E8" s="10">
        <v>1.9</v>
      </c>
      <c r="F8" s="11">
        <v>3.07</v>
      </c>
      <c r="G8" s="4">
        <f t="shared" si="3"/>
        <v>2.99</v>
      </c>
      <c r="H8" s="10">
        <f t="shared" si="1"/>
        <v>3.762</v>
      </c>
      <c r="I8" s="7"/>
      <c r="J8" s="18">
        <f t="shared" si="2"/>
        <v>0</v>
      </c>
    </row>
    <row r="9" spans="1:10" ht="13.9" customHeight="1">
      <c r="A9" s="4">
        <v>7</v>
      </c>
      <c r="B9" s="50"/>
      <c r="C9" s="11" t="s">
        <v>79</v>
      </c>
      <c r="D9" s="59"/>
      <c r="E9" s="10">
        <v>2.63</v>
      </c>
      <c r="F9" s="11">
        <v>3.31</v>
      </c>
      <c r="G9" s="4">
        <f t="shared" si="3"/>
        <v>3.23</v>
      </c>
      <c r="H9" s="10">
        <f t="shared" ref="H9:H10" si="4">E9*1.8*1.3</f>
        <v>6.1542000000000003</v>
      </c>
      <c r="I9" s="7"/>
      <c r="J9" s="18">
        <f t="shared" si="2"/>
        <v>0</v>
      </c>
    </row>
    <row r="10" spans="1:10" ht="13.9" customHeight="1">
      <c r="A10" s="4">
        <v>8</v>
      </c>
      <c r="B10" s="50"/>
      <c r="C10" s="11" t="s">
        <v>95</v>
      </c>
      <c r="D10" s="59"/>
      <c r="E10" s="10">
        <v>7.46</v>
      </c>
      <c r="F10" s="11">
        <v>3.31</v>
      </c>
      <c r="G10" s="4">
        <f t="shared" si="3"/>
        <v>3.23</v>
      </c>
      <c r="H10" s="10">
        <f t="shared" si="4"/>
        <v>17.456399999999999</v>
      </c>
      <c r="I10" s="7"/>
      <c r="J10" s="18">
        <f t="shared" si="2"/>
        <v>0</v>
      </c>
    </row>
    <row r="11" spans="1:10" ht="13.9" customHeight="1">
      <c r="A11" s="4">
        <v>9</v>
      </c>
      <c r="B11" s="50"/>
      <c r="C11" s="11" t="s">
        <v>73</v>
      </c>
      <c r="D11" s="59"/>
      <c r="E11" s="10">
        <v>7.46</v>
      </c>
      <c r="F11" s="11">
        <v>3.01</v>
      </c>
      <c r="G11" s="4">
        <f t="shared" si="3"/>
        <v>2.93</v>
      </c>
      <c r="H11" s="10">
        <f>E11*1.8*1.1</f>
        <v>14.770799999999999</v>
      </c>
      <c r="I11" s="7"/>
      <c r="J11" s="18">
        <f t="shared" si="2"/>
        <v>0</v>
      </c>
    </row>
    <row r="12" spans="1:10" ht="13.9" customHeight="1">
      <c r="A12" s="4">
        <v>10</v>
      </c>
      <c r="B12" s="50"/>
      <c r="C12" s="11" t="s">
        <v>39</v>
      </c>
      <c r="D12" s="59"/>
      <c r="E12" s="10">
        <v>1.9</v>
      </c>
      <c r="F12" s="11">
        <v>3.05</v>
      </c>
      <c r="G12" s="4">
        <f t="shared" si="3"/>
        <v>2.97</v>
      </c>
      <c r="H12" s="10">
        <f t="shared" ref="H12:H13" si="5">E12*1.8*1.1</f>
        <v>3.762</v>
      </c>
      <c r="I12" s="7"/>
      <c r="J12" s="18">
        <f t="shared" si="2"/>
        <v>0</v>
      </c>
    </row>
    <row r="13" spans="1:10" ht="13.9" customHeight="1">
      <c r="A13" s="4">
        <v>11</v>
      </c>
      <c r="B13" s="50"/>
      <c r="C13" s="11" t="s">
        <v>39</v>
      </c>
      <c r="D13" s="59"/>
      <c r="E13" s="10">
        <v>1.92</v>
      </c>
      <c r="F13" s="11">
        <v>3.05</v>
      </c>
      <c r="G13" s="4">
        <f t="shared" si="3"/>
        <v>2.97</v>
      </c>
      <c r="H13" s="10">
        <f t="shared" si="5"/>
        <v>3.8016000000000001</v>
      </c>
      <c r="I13" s="7"/>
      <c r="J13" s="18">
        <f t="shared" si="2"/>
        <v>0</v>
      </c>
    </row>
    <row r="14" spans="1:10" ht="13.9" customHeight="1">
      <c r="A14" s="4">
        <v>12</v>
      </c>
      <c r="B14" s="50"/>
      <c r="C14" s="11" t="s">
        <v>96</v>
      </c>
      <c r="D14" s="59"/>
      <c r="E14" s="10">
        <v>5.45</v>
      </c>
      <c r="F14" s="11">
        <v>3.18</v>
      </c>
      <c r="G14" s="4">
        <f t="shared" si="3"/>
        <v>3.1</v>
      </c>
      <c r="H14" s="10">
        <f>E14*1.8*1.2</f>
        <v>11.772</v>
      </c>
      <c r="I14" s="7"/>
      <c r="J14" s="18">
        <f t="shared" si="2"/>
        <v>0</v>
      </c>
    </row>
    <row r="15" spans="1:10" ht="13.9" customHeight="1">
      <c r="A15" s="4">
        <v>13</v>
      </c>
      <c r="B15" s="50"/>
      <c r="C15" s="11" t="s">
        <v>73</v>
      </c>
      <c r="D15" s="59"/>
      <c r="E15" s="10">
        <v>7.47</v>
      </c>
      <c r="F15" s="11">
        <v>3.18</v>
      </c>
      <c r="G15" s="4">
        <f t="shared" si="3"/>
        <v>3.1</v>
      </c>
      <c r="H15" s="10">
        <f t="shared" ref="H15:H21" si="6">E15*1.8*1.2</f>
        <v>16.135200000000001</v>
      </c>
      <c r="I15" s="7"/>
      <c r="J15" s="18">
        <f t="shared" si="2"/>
        <v>0</v>
      </c>
    </row>
    <row r="16" spans="1:10">
      <c r="A16" s="4">
        <v>14</v>
      </c>
      <c r="B16" s="50"/>
      <c r="C16" s="11" t="s">
        <v>46</v>
      </c>
      <c r="D16" s="59"/>
      <c r="E16" s="10">
        <v>4.6399999999999997</v>
      </c>
      <c r="F16" s="11">
        <v>3.18</v>
      </c>
      <c r="G16" s="4">
        <f t="shared" si="3"/>
        <v>3.1</v>
      </c>
      <c r="H16" s="10">
        <f t="shared" si="6"/>
        <v>10.022399999999999</v>
      </c>
      <c r="I16" s="7"/>
      <c r="J16" s="18">
        <f t="shared" si="2"/>
        <v>0</v>
      </c>
    </row>
    <row r="17" spans="1:10">
      <c r="A17" s="4">
        <v>15</v>
      </c>
      <c r="B17" s="50"/>
      <c r="C17" s="11" t="s">
        <v>69</v>
      </c>
      <c r="D17" s="59"/>
      <c r="E17" s="10">
        <v>2.1800000000000002</v>
      </c>
      <c r="F17" s="11">
        <v>3.18</v>
      </c>
      <c r="G17" s="4">
        <f t="shared" si="3"/>
        <v>3.1</v>
      </c>
      <c r="H17" s="10">
        <f t="shared" si="6"/>
        <v>4.7088000000000001</v>
      </c>
      <c r="I17" s="7"/>
      <c r="J17" s="18">
        <f t="shared" si="2"/>
        <v>0</v>
      </c>
    </row>
    <row r="18" spans="1:10">
      <c r="A18" s="4">
        <v>16</v>
      </c>
      <c r="B18" s="50"/>
      <c r="C18" s="11" t="s">
        <v>97</v>
      </c>
      <c r="D18" s="59"/>
      <c r="E18" s="10">
        <v>2.41</v>
      </c>
      <c r="F18" s="11">
        <v>3.18</v>
      </c>
      <c r="G18" s="4">
        <f t="shared" si="3"/>
        <v>3.1</v>
      </c>
      <c r="H18" s="10">
        <f t="shared" si="6"/>
        <v>5.2055999999999996</v>
      </c>
      <c r="I18" s="7"/>
      <c r="J18" s="18">
        <f t="shared" si="2"/>
        <v>0</v>
      </c>
    </row>
    <row r="19" spans="1:10">
      <c r="A19" s="4">
        <v>17</v>
      </c>
      <c r="B19" s="50"/>
      <c r="C19" s="11" t="s">
        <v>69</v>
      </c>
      <c r="D19" s="59"/>
      <c r="E19" s="10">
        <v>2.64</v>
      </c>
      <c r="F19" s="11">
        <v>3.18</v>
      </c>
      <c r="G19" s="4">
        <f t="shared" si="3"/>
        <v>3.1</v>
      </c>
      <c r="H19" s="10">
        <f t="shared" si="6"/>
        <v>5.7023999999999999</v>
      </c>
      <c r="I19" s="7"/>
      <c r="J19" s="18">
        <f t="shared" si="2"/>
        <v>0</v>
      </c>
    </row>
    <row r="20" spans="1:10">
      <c r="A20" s="4">
        <v>18</v>
      </c>
      <c r="B20" s="50"/>
      <c r="C20" s="11" t="s">
        <v>98</v>
      </c>
      <c r="D20" s="59"/>
      <c r="E20" s="10">
        <v>2.11</v>
      </c>
      <c r="F20" s="11">
        <v>3.18</v>
      </c>
      <c r="G20" s="4">
        <f t="shared" si="3"/>
        <v>3.1</v>
      </c>
      <c r="H20" s="10">
        <f t="shared" si="6"/>
        <v>4.5575999999999999</v>
      </c>
      <c r="I20" s="7"/>
      <c r="J20" s="18">
        <f t="shared" si="2"/>
        <v>0</v>
      </c>
    </row>
    <row r="21" spans="1:10">
      <c r="A21" s="4">
        <v>19</v>
      </c>
      <c r="B21" s="50"/>
      <c r="C21" s="11" t="s">
        <v>99</v>
      </c>
      <c r="D21" s="59"/>
      <c r="E21" s="10">
        <v>2.41</v>
      </c>
      <c r="F21" s="11">
        <v>3.18</v>
      </c>
      <c r="G21" s="4">
        <f t="shared" si="3"/>
        <v>3.1</v>
      </c>
      <c r="H21" s="14">
        <f t="shared" si="6"/>
        <v>5.2055999999999996</v>
      </c>
      <c r="I21" s="7"/>
      <c r="J21" s="18">
        <f t="shared" si="2"/>
        <v>0</v>
      </c>
    </row>
    <row r="22" spans="1:10">
      <c r="A22" s="4">
        <v>20</v>
      </c>
      <c r="B22" s="50"/>
      <c r="C22" s="11" t="s">
        <v>99</v>
      </c>
      <c r="D22" s="59"/>
      <c r="E22" s="10">
        <v>2.4</v>
      </c>
      <c r="F22" s="11">
        <v>3.18</v>
      </c>
      <c r="G22" s="4">
        <f t="shared" si="3"/>
        <v>3.1</v>
      </c>
      <c r="H22" s="14">
        <f t="shared" ref="H22:H23" si="7">E22*1.8*1.2</f>
        <v>5.1840000000000002</v>
      </c>
      <c r="I22" s="7"/>
      <c r="J22" s="18">
        <f t="shared" si="2"/>
        <v>0</v>
      </c>
    </row>
    <row r="23" spans="1:10">
      <c r="A23" s="4">
        <v>21</v>
      </c>
      <c r="B23" s="50"/>
      <c r="C23" s="11" t="s">
        <v>99</v>
      </c>
      <c r="D23" s="59"/>
      <c r="E23" s="10">
        <v>2.65</v>
      </c>
      <c r="F23" s="11">
        <v>3.18</v>
      </c>
      <c r="G23" s="4">
        <f t="shared" si="3"/>
        <v>3.1</v>
      </c>
      <c r="H23" s="14">
        <f t="shared" si="7"/>
        <v>5.7240000000000002</v>
      </c>
      <c r="I23" s="7"/>
      <c r="J23" s="18">
        <f t="shared" si="2"/>
        <v>0</v>
      </c>
    </row>
    <row r="24" spans="1:10">
      <c r="A24" s="4">
        <v>22</v>
      </c>
      <c r="B24" s="50"/>
      <c r="C24" s="11" t="s">
        <v>99</v>
      </c>
      <c r="D24" s="59"/>
      <c r="E24" s="10">
        <v>2.09</v>
      </c>
      <c r="F24" s="11">
        <v>3.18</v>
      </c>
      <c r="G24" s="4">
        <f t="shared" si="3"/>
        <v>3.1</v>
      </c>
      <c r="H24" s="14">
        <f>E24*1.8*1.1</f>
        <v>4.1382000000000003</v>
      </c>
      <c r="I24" s="7"/>
      <c r="J24" s="18">
        <f t="shared" si="2"/>
        <v>0</v>
      </c>
    </row>
    <row r="25" spans="1:10">
      <c r="A25" s="4">
        <v>23</v>
      </c>
      <c r="B25" s="50"/>
      <c r="C25" s="11" t="s">
        <v>33</v>
      </c>
      <c r="D25" s="59"/>
      <c r="E25" s="10">
        <v>2.2200000000000002</v>
      </c>
      <c r="F25" s="11">
        <v>3.16</v>
      </c>
      <c r="G25" s="4">
        <f t="shared" si="3"/>
        <v>3.08</v>
      </c>
      <c r="H25" s="14">
        <f t="shared" ref="H25:H27" si="8">E25*1.8*1.1</f>
        <v>4.3956</v>
      </c>
      <c r="I25" s="7"/>
      <c r="J25" s="18">
        <f t="shared" si="2"/>
        <v>0</v>
      </c>
    </row>
    <row r="26" spans="1:10">
      <c r="A26" s="4">
        <v>24</v>
      </c>
      <c r="B26" s="50"/>
      <c r="C26" s="11" t="s">
        <v>33</v>
      </c>
      <c r="D26" s="59"/>
      <c r="E26" s="21">
        <v>2.59</v>
      </c>
      <c r="F26" s="11">
        <v>3.16</v>
      </c>
      <c r="G26" s="4">
        <f t="shared" si="3"/>
        <v>3.08</v>
      </c>
      <c r="H26" s="14">
        <f t="shared" si="8"/>
        <v>5.1281999999999996</v>
      </c>
      <c r="I26" s="7"/>
      <c r="J26" s="18">
        <f t="shared" si="2"/>
        <v>0</v>
      </c>
    </row>
    <row r="27" spans="1:10">
      <c r="A27" s="4">
        <v>25</v>
      </c>
      <c r="B27" s="50"/>
      <c r="C27" s="11" t="s">
        <v>33</v>
      </c>
      <c r="D27" s="59"/>
      <c r="E27" s="14">
        <v>2.2200000000000002</v>
      </c>
      <c r="F27" s="11">
        <v>3.03</v>
      </c>
      <c r="G27" s="4">
        <f t="shared" si="3"/>
        <v>2.95</v>
      </c>
      <c r="H27" s="14">
        <f t="shared" si="8"/>
        <v>4.3956</v>
      </c>
      <c r="I27" s="7"/>
      <c r="J27" s="18">
        <f t="shared" si="2"/>
        <v>0</v>
      </c>
    </row>
    <row r="28" spans="1:10">
      <c r="A28" s="4">
        <v>26</v>
      </c>
      <c r="B28" s="50"/>
      <c r="C28" s="11" t="s">
        <v>33</v>
      </c>
      <c r="D28" s="59"/>
      <c r="E28" s="14">
        <v>1.36</v>
      </c>
      <c r="F28" s="11">
        <v>3.16</v>
      </c>
      <c r="G28" s="4">
        <f t="shared" si="3"/>
        <v>3.08</v>
      </c>
      <c r="H28" s="14">
        <f>E28*1.8*1.2</f>
        <v>2.9376000000000002</v>
      </c>
      <c r="I28" s="7"/>
      <c r="J28" s="18">
        <f t="shared" si="2"/>
        <v>0</v>
      </c>
    </row>
    <row r="29" spans="1:10">
      <c r="A29" s="4">
        <v>27</v>
      </c>
      <c r="B29" s="50"/>
      <c r="C29" s="12" t="s">
        <v>33</v>
      </c>
      <c r="D29" s="23" t="s">
        <v>100</v>
      </c>
      <c r="E29" s="14">
        <v>2.5499999999999998</v>
      </c>
      <c r="F29" s="11">
        <v>3.07</v>
      </c>
      <c r="G29" s="4">
        <f t="shared" si="3"/>
        <v>2.99</v>
      </c>
      <c r="H29" s="14">
        <f>E29*1.8*1.1*15</f>
        <v>75.734999999999999</v>
      </c>
      <c r="I29" s="7"/>
      <c r="J29" s="18">
        <f t="shared" si="2"/>
        <v>0</v>
      </c>
    </row>
    <row r="30" spans="1:10">
      <c r="A30" s="4">
        <v>28</v>
      </c>
      <c r="B30" s="50"/>
      <c r="C30" s="12" t="s">
        <v>33</v>
      </c>
      <c r="D30" s="23"/>
      <c r="E30" s="14">
        <v>2.88</v>
      </c>
      <c r="F30" s="11"/>
      <c r="G30" s="4">
        <v>2.99</v>
      </c>
      <c r="H30" s="14">
        <f>E30*1.8*1.1</f>
        <v>5.7023999999999999</v>
      </c>
      <c r="I30" s="7"/>
      <c r="J30" s="18">
        <f t="shared" si="2"/>
        <v>0</v>
      </c>
    </row>
    <row r="31" spans="1:10">
      <c r="A31" s="4">
        <v>29</v>
      </c>
      <c r="B31" s="50"/>
      <c r="C31" s="12" t="s">
        <v>33</v>
      </c>
      <c r="D31" s="23"/>
      <c r="E31" s="14">
        <v>2.88</v>
      </c>
      <c r="F31" s="11"/>
      <c r="G31" s="4">
        <v>2.99</v>
      </c>
      <c r="H31" s="14">
        <f>E31*1.8*1.1</f>
        <v>5.7023999999999999</v>
      </c>
      <c r="I31" s="7"/>
      <c r="J31" s="18">
        <f t="shared" si="2"/>
        <v>0</v>
      </c>
    </row>
    <row r="32" spans="1:10">
      <c r="A32" s="4">
        <v>30</v>
      </c>
      <c r="B32" s="50"/>
      <c r="C32" s="12" t="s">
        <v>101</v>
      </c>
      <c r="D32" s="23"/>
      <c r="E32" s="14">
        <v>3.28</v>
      </c>
      <c r="F32" s="11">
        <v>3.18</v>
      </c>
      <c r="G32" s="4">
        <f t="shared" si="3"/>
        <v>3.1</v>
      </c>
      <c r="H32" s="14">
        <f t="shared" ref="H32:H35" si="9">E32*1.8*1.1</f>
        <v>6.4943999999999997</v>
      </c>
      <c r="I32" s="7"/>
      <c r="J32" s="18">
        <f t="shared" si="2"/>
        <v>0</v>
      </c>
    </row>
    <row r="33" spans="1:10">
      <c r="A33" s="4">
        <v>31</v>
      </c>
      <c r="B33" s="50"/>
      <c r="C33" s="12" t="s">
        <v>73</v>
      </c>
      <c r="D33" s="23"/>
      <c r="E33" s="14">
        <v>6.3</v>
      </c>
      <c r="F33" s="11">
        <v>3.18</v>
      </c>
      <c r="G33" s="4">
        <f t="shared" si="3"/>
        <v>3.1</v>
      </c>
      <c r="H33" s="14">
        <f t="shared" si="9"/>
        <v>12.474</v>
      </c>
      <c r="I33" s="7"/>
      <c r="J33" s="18">
        <f t="shared" si="2"/>
        <v>0</v>
      </c>
    </row>
    <row r="34" spans="1:10">
      <c r="A34" s="4">
        <v>32</v>
      </c>
      <c r="B34" s="50"/>
      <c r="C34" s="12" t="s">
        <v>95</v>
      </c>
      <c r="D34" s="23"/>
      <c r="E34" s="14">
        <v>4.63</v>
      </c>
      <c r="F34" s="11">
        <v>3.18</v>
      </c>
      <c r="G34" s="4">
        <f t="shared" si="3"/>
        <v>3.1</v>
      </c>
      <c r="H34" s="14">
        <f t="shared" si="9"/>
        <v>9.1674000000000007</v>
      </c>
      <c r="I34" s="7"/>
      <c r="J34" s="18">
        <f t="shared" si="2"/>
        <v>0</v>
      </c>
    </row>
    <row r="35" spans="1:10">
      <c r="A35" s="4">
        <v>33</v>
      </c>
      <c r="B35" s="50"/>
      <c r="C35" s="12" t="s">
        <v>33</v>
      </c>
      <c r="D35" s="23"/>
      <c r="E35" s="14">
        <v>2.23</v>
      </c>
      <c r="F35" s="11">
        <v>3.18</v>
      </c>
      <c r="G35" s="4">
        <f t="shared" si="3"/>
        <v>3.1</v>
      </c>
      <c r="H35" s="14">
        <f t="shared" si="9"/>
        <v>4.4154</v>
      </c>
      <c r="I35" s="7"/>
      <c r="J35" s="18">
        <f t="shared" si="2"/>
        <v>0</v>
      </c>
    </row>
    <row r="36" spans="1:10">
      <c r="A36" s="4">
        <v>34</v>
      </c>
      <c r="B36" s="50"/>
      <c r="C36" s="12" t="s">
        <v>33</v>
      </c>
      <c r="D36" s="23" t="s">
        <v>102</v>
      </c>
      <c r="E36" s="14">
        <v>2.23</v>
      </c>
      <c r="F36" s="11">
        <v>3.18</v>
      </c>
      <c r="G36" s="4">
        <f t="shared" si="3"/>
        <v>3.1</v>
      </c>
      <c r="H36" s="14">
        <f>E36*1.8*1.1*6</f>
        <v>26.4924</v>
      </c>
      <c r="I36" s="7"/>
      <c r="J36" s="18">
        <f t="shared" si="2"/>
        <v>0</v>
      </c>
    </row>
    <row r="37" spans="1:10">
      <c r="A37" s="4">
        <v>35</v>
      </c>
      <c r="B37" s="50"/>
      <c r="C37" s="12" t="s">
        <v>33</v>
      </c>
      <c r="D37" s="23" t="s">
        <v>103</v>
      </c>
      <c r="E37" s="14">
        <v>2.57</v>
      </c>
      <c r="F37" s="11">
        <v>3.18</v>
      </c>
      <c r="G37" s="4">
        <f t="shared" si="3"/>
        <v>3.1</v>
      </c>
      <c r="H37" s="14">
        <f>E37*1.8*1.1*3</f>
        <v>15.2658</v>
      </c>
      <c r="I37" s="7"/>
      <c r="J37" s="18">
        <f t="shared" si="2"/>
        <v>0</v>
      </c>
    </row>
    <row r="38" spans="1:10">
      <c r="A38" s="4">
        <v>36</v>
      </c>
      <c r="B38" s="50"/>
      <c r="C38" s="12" t="s">
        <v>33</v>
      </c>
      <c r="D38" s="23" t="s">
        <v>104</v>
      </c>
      <c r="E38" s="14">
        <v>3.25</v>
      </c>
      <c r="F38" s="11">
        <v>3.18</v>
      </c>
      <c r="G38" s="4">
        <f t="shared" si="3"/>
        <v>3.1</v>
      </c>
      <c r="H38" s="14">
        <f>E38*1.8*1.1*2</f>
        <v>12.87</v>
      </c>
      <c r="I38" s="7"/>
      <c r="J38" s="18">
        <f t="shared" si="2"/>
        <v>0</v>
      </c>
    </row>
    <row r="39" spans="1:10">
      <c r="A39" s="4">
        <v>37</v>
      </c>
      <c r="B39" s="50"/>
      <c r="C39" s="12" t="s">
        <v>33</v>
      </c>
      <c r="D39" s="23"/>
      <c r="E39" s="14">
        <v>0.65</v>
      </c>
      <c r="F39" s="11">
        <v>3.18</v>
      </c>
      <c r="G39" s="4">
        <f t="shared" si="3"/>
        <v>3.1</v>
      </c>
      <c r="H39" s="14">
        <f>E39*1.8*1.1</f>
        <v>1.2869999999999999</v>
      </c>
      <c r="I39" s="7"/>
      <c r="J39" s="18">
        <f t="shared" si="2"/>
        <v>0</v>
      </c>
    </row>
    <row r="40" spans="1:10">
      <c r="A40" s="4">
        <v>38</v>
      </c>
      <c r="B40" s="50"/>
      <c r="C40" s="12" t="s">
        <v>33</v>
      </c>
      <c r="D40" s="23"/>
      <c r="E40" s="14">
        <v>0.95</v>
      </c>
      <c r="F40" s="11">
        <v>3.18</v>
      </c>
      <c r="G40" s="4">
        <f t="shared" si="3"/>
        <v>3.1</v>
      </c>
      <c r="H40" s="14">
        <f t="shared" ref="H40:H52" si="10">E40*1.8*1.1</f>
        <v>1.881</v>
      </c>
      <c r="I40" s="7"/>
      <c r="J40" s="18">
        <f t="shared" si="2"/>
        <v>0</v>
      </c>
    </row>
    <row r="41" spans="1:10">
      <c r="A41" s="4">
        <v>39</v>
      </c>
      <c r="B41" s="50"/>
      <c r="C41" s="12" t="s">
        <v>33</v>
      </c>
      <c r="D41" s="23"/>
      <c r="E41" s="14">
        <v>2.7</v>
      </c>
      <c r="F41" s="11">
        <v>3.18</v>
      </c>
      <c r="G41" s="4">
        <f t="shared" si="3"/>
        <v>3.1</v>
      </c>
      <c r="H41" s="14">
        <f t="shared" si="10"/>
        <v>5.3460000000000001</v>
      </c>
      <c r="I41" s="7"/>
      <c r="J41" s="18">
        <f t="shared" si="2"/>
        <v>0</v>
      </c>
    </row>
    <row r="42" spans="1:10">
      <c r="A42" s="4">
        <v>40</v>
      </c>
      <c r="B42" s="50"/>
      <c r="C42" s="12" t="s">
        <v>33</v>
      </c>
      <c r="D42" s="23"/>
      <c r="E42" s="14">
        <v>3.65</v>
      </c>
      <c r="F42" s="11">
        <v>3.18</v>
      </c>
      <c r="G42" s="4">
        <f t="shared" ref="G42:G44" si="11">F42-0.08</f>
        <v>3.1</v>
      </c>
      <c r="H42" s="14">
        <f t="shared" si="10"/>
        <v>7.2270000000000003</v>
      </c>
      <c r="I42" s="7"/>
      <c r="J42" s="18">
        <f t="shared" si="2"/>
        <v>0</v>
      </c>
    </row>
    <row r="43" spans="1:10">
      <c r="A43" s="4">
        <v>41</v>
      </c>
      <c r="B43" s="50"/>
      <c r="C43" s="12" t="s">
        <v>105</v>
      </c>
      <c r="D43" s="23"/>
      <c r="E43" s="14">
        <v>3.49</v>
      </c>
      <c r="F43" s="11">
        <v>3.18</v>
      </c>
      <c r="G43" s="4">
        <f t="shared" si="11"/>
        <v>3.1</v>
      </c>
      <c r="H43" s="14">
        <f t="shared" si="10"/>
        <v>6.9101999999999997</v>
      </c>
      <c r="I43" s="7"/>
      <c r="J43" s="18">
        <f t="shared" si="2"/>
        <v>0</v>
      </c>
    </row>
    <row r="44" spans="1:10">
      <c r="A44" s="4">
        <v>42</v>
      </c>
      <c r="B44" s="50"/>
      <c r="C44" s="12" t="s">
        <v>33</v>
      </c>
      <c r="D44" s="23"/>
      <c r="E44" s="14">
        <v>2.81</v>
      </c>
      <c r="F44" s="11">
        <v>3.18</v>
      </c>
      <c r="G44" s="4">
        <f t="shared" si="11"/>
        <v>3.1</v>
      </c>
      <c r="H44" s="14">
        <f t="shared" si="10"/>
        <v>5.5637999999999996</v>
      </c>
      <c r="I44" s="7"/>
      <c r="J44" s="18">
        <f t="shared" si="2"/>
        <v>0</v>
      </c>
    </row>
    <row r="45" spans="1:10">
      <c r="A45" s="4">
        <v>43</v>
      </c>
      <c r="B45" s="50"/>
      <c r="C45" s="12" t="s">
        <v>33</v>
      </c>
      <c r="D45" s="23" t="s">
        <v>106</v>
      </c>
      <c r="E45" s="14">
        <v>2.25</v>
      </c>
      <c r="F45" s="11">
        <v>3.18</v>
      </c>
      <c r="G45" s="4">
        <f t="shared" si="3"/>
        <v>3.1</v>
      </c>
      <c r="H45" s="14">
        <f>E45*1.8*1.1*5</f>
        <v>22.274999999999999</v>
      </c>
      <c r="I45" s="7"/>
      <c r="J45" s="18">
        <f t="shared" si="2"/>
        <v>0</v>
      </c>
    </row>
    <row r="46" spans="1:10">
      <c r="A46" s="4">
        <v>44</v>
      </c>
      <c r="B46" s="50"/>
      <c r="C46" s="12" t="s">
        <v>33</v>
      </c>
      <c r="D46" s="23" t="s">
        <v>104</v>
      </c>
      <c r="E46" s="10">
        <v>2.59</v>
      </c>
      <c r="F46" s="11">
        <v>3.18</v>
      </c>
      <c r="G46" s="4">
        <f t="shared" si="3"/>
        <v>3.1</v>
      </c>
      <c r="H46" s="14">
        <f>E46*1.8*1.1*2</f>
        <v>10.256399999999999</v>
      </c>
      <c r="I46" s="7"/>
      <c r="J46" s="18">
        <f t="shared" si="2"/>
        <v>0</v>
      </c>
    </row>
    <row r="47" spans="1:10">
      <c r="A47" s="4">
        <v>45</v>
      </c>
      <c r="B47" s="50"/>
      <c r="C47" s="12" t="s">
        <v>107</v>
      </c>
      <c r="D47" s="23"/>
      <c r="E47" s="10">
        <v>7.3</v>
      </c>
      <c r="F47" s="11">
        <v>3.18</v>
      </c>
      <c r="G47" s="4">
        <f t="shared" si="3"/>
        <v>3.1</v>
      </c>
      <c r="H47" s="14">
        <f>E47*1.8*1.1</f>
        <v>14.454000000000001</v>
      </c>
      <c r="I47" s="7"/>
      <c r="J47" s="18">
        <f t="shared" si="2"/>
        <v>0</v>
      </c>
    </row>
    <row r="48" spans="1:10">
      <c r="A48" s="4">
        <v>46</v>
      </c>
      <c r="B48" s="50"/>
      <c r="C48" s="12" t="s">
        <v>108</v>
      </c>
      <c r="D48" s="23"/>
      <c r="E48" s="10">
        <v>3.6</v>
      </c>
      <c r="F48" s="11"/>
      <c r="G48" s="4">
        <v>3.1</v>
      </c>
      <c r="H48" s="14">
        <f t="shared" ref="H48:H50" si="12">E48*1.8*1.1</f>
        <v>7.1280000000000001</v>
      </c>
      <c r="I48" s="7"/>
      <c r="J48" s="18">
        <f t="shared" ref="J48:J57" si="13">I48*H48</f>
        <v>0</v>
      </c>
    </row>
    <row r="49" spans="1:10">
      <c r="A49" s="4">
        <v>47</v>
      </c>
      <c r="B49" s="50"/>
      <c r="C49" s="12" t="s">
        <v>109</v>
      </c>
      <c r="D49" s="23"/>
      <c r="E49" s="10">
        <v>2</v>
      </c>
      <c r="F49" s="11"/>
      <c r="G49" s="4">
        <v>3.1</v>
      </c>
      <c r="H49" s="14">
        <f t="shared" si="12"/>
        <v>3.96</v>
      </c>
      <c r="I49" s="7"/>
      <c r="J49" s="18">
        <f t="shared" si="13"/>
        <v>0</v>
      </c>
    </row>
    <row r="50" spans="1:10">
      <c r="A50" s="4">
        <v>48</v>
      </c>
      <c r="B50" s="50"/>
      <c r="C50" s="12" t="s">
        <v>39</v>
      </c>
      <c r="D50" s="23"/>
      <c r="E50" s="10">
        <v>2.1</v>
      </c>
      <c r="F50" s="11"/>
      <c r="G50" s="4">
        <v>3.1</v>
      </c>
      <c r="H50" s="14">
        <f t="shared" si="12"/>
        <v>4.1580000000000004</v>
      </c>
      <c r="I50" s="7"/>
      <c r="J50" s="18">
        <f t="shared" si="13"/>
        <v>0</v>
      </c>
    </row>
    <row r="51" spans="1:10" ht="13.9" customHeight="1">
      <c r="A51" s="4">
        <v>49</v>
      </c>
      <c r="B51" s="50"/>
      <c r="C51" s="11" t="s">
        <v>110</v>
      </c>
      <c r="D51" s="23" t="s">
        <v>16</v>
      </c>
      <c r="E51" s="10">
        <v>9.3000000000000007</v>
      </c>
      <c r="F51" s="11">
        <v>3.3</v>
      </c>
      <c r="G51" s="4">
        <f>F51-0.08</f>
        <v>3.22</v>
      </c>
      <c r="H51" s="10">
        <f t="shared" ref="H51" si="14">E51*1.8*1.1</f>
        <v>18.414000000000001</v>
      </c>
      <c r="I51" s="7"/>
      <c r="J51" s="18">
        <f t="shared" si="13"/>
        <v>0</v>
      </c>
    </row>
    <row r="52" spans="1:10">
      <c r="A52" s="4">
        <v>50</v>
      </c>
      <c r="B52" s="50"/>
      <c r="C52" s="12" t="s">
        <v>107</v>
      </c>
      <c r="D52" s="13" t="s">
        <v>16</v>
      </c>
      <c r="E52" s="10">
        <v>7.7</v>
      </c>
      <c r="F52" s="11">
        <v>3.18</v>
      </c>
      <c r="G52" s="4">
        <f t="shared" si="3"/>
        <v>3.1</v>
      </c>
      <c r="H52" s="14">
        <f t="shared" si="10"/>
        <v>15.246</v>
      </c>
      <c r="I52" s="7"/>
      <c r="J52" s="18">
        <f t="shared" si="13"/>
        <v>0</v>
      </c>
    </row>
    <row r="53" spans="1:10">
      <c r="A53" s="4">
        <v>51</v>
      </c>
      <c r="B53" s="50"/>
      <c r="C53" s="12" t="s">
        <v>111</v>
      </c>
      <c r="D53" s="13" t="s">
        <v>16</v>
      </c>
      <c r="E53" s="10">
        <v>5.16</v>
      </c>
      <c r="F53" s="11">
        <v>3.28</v>
      </c>
      <c r="G53" s="4">
        <f t="shared" si="3"/>
        <v>3.2</v>
      </c>
      <c r="H53" s="14">
        <f>E53*1.8*1.2</f>
        <v>11.1456</v>
      </c>
      <c r="I53" s="7"/>
      <c r="J53" s="18">
        <f t="shared" si="13"/>
        <v>0</v>
      </c>
    </row>
    <row r="54" spans="1:10">
      <c r="A54" s="4">
        <v>52</v>
      </c>
      <c r="B54" s="50"/>
      <c r="C54" s="12" t="s">
        <v>111</v>
      </c>
      <c r="D54" s="13" t="s">
        <v>16</v>
      </c>
      <c r="E54" s="10">
        <v>1.8</v>
      </c>
      <c r="F54" s="11">
        <v>3.28</v>
      </c>
      <c r="G54" s="4">
        <f t="shared" si="3"/>
        <v>3.2</v>
      </c>
      <c r="H54" s="14">
        <f t="shared" ref="H54:H55" si="15">E54*1.8*1.2</f>
        <v>3.8879999999999999</v>
      </c>
      <c r="I54" s="7"/>
      <c r="J54" s="18">
        <f t="shared" si="13"/>
        <v>0</v>
      </c>
    </row>
    <row r="55" spans="1:10">
      <c r="A55" s="4">
        <v>53</v>
      </c>
      <c r="B55" s="50"/>
      <c r="C55" s="12" t="s">
        <v>111</v>
      </c>
      <c r="D55" s="13" t="s">
        <v>16</v>
      </c>
      <c r="E55" s="10">
        <v>3.8</v>
      </c>
      <c r="F55" s="11">
        <v>3.28</v>
      </c>
      <c r="G55" s="4">
        <f t="shared" si="3"/>
        <v>3.2</v>
      </c>
      <c r="H55" s="14">
        <f t="shared" si="15"/>
        <v>8.2080000000000002</v>
      </c>
      <c r="I55" s="7"/>
      <c r="J55" s="18">
        <f t="shared" si="13"/>
        <v>0</v>
      </c>
    </row>
    <row r="56" spans="1:10">
      <c r="A56" s="4">
        <v>54</v>
      </c>
      <c r="B56" s="50"/>
      <c r="C56" s="12" t="s">
        <v>33</v>
      </c>
      <c r="D56" s="13" t="s">
        <v>16</v>
      </c>
      <c r="E56" s="10">
        <v>7.7</v>
      </c>
      <c r="F56" s="11"/>
      <c r="G56" s="4">
        <v>3.1</v>
      </c>
      <c r="H56" s="14">
        <f>E56*1.8*1.1</f>
        <v>15.246</v>
      </c>
      <c r="I56" s="7"/>
      <c r="J56" s="18">
        <f t="shared" si="13"/>
        <v>0</v>
      </c>
    </row>
    <row r="57" spans="1:10">
      <c r="A57" s="4">
        <v>56</v>
      </c>
      <c r="B57" s="50"/>
      <c r="C57" s="11" t="s">
        <v>112</v>
      </c>
      <c r="D57" s="9" t="s">
        <v>9</v>
      </c>
      <c r="E57" s="10">
        <v>2.38</v>
      </c>
      <c r="F57" s="11">
        <v>3.18</v>
      </c>
      <c r="G57" s="4">
        <f>F57-0.08</f>
        <v>3.1</v>
      </c>
      <c r="H57" s="10">
        <f>G57*E57</f>
        <v>7.3780000000000001</v>
      </c>
      <c r="I57" s="7"/>
      <c r="J57" s="18">
        <f t="shared" si="13"/>
        <v>0</v>
      </c>
    </row>
    <row r="58" spans="1:10" ht="13.9" customHeight="1">
      <c r="A58" s="4">
        <v>57</v>
      </c>
      <c r="B58" s="50"/>
      <c r="C58" s="12" t="s">
        <v>60</v>
      </c>
      <c r="D58" s="24" t="s">
        <v>113</v>
      </c>
      <c r="E58" s="10"/>
      <c r="F58" s="11"/>
      <c r="G58" s="11">
        <v>5.38</v>
      </c>
      <c r="H58" s="10">
        <f>G58</f>
        <v>5.38</v>
      </c>
      <c r="I58" s="18"/>
      <c r="J58" s="18">
        <f t="shared" si="2"/>
        <v>0</v>
      </c>
    </row>
    <row r="59" spans="1:10">
      <c r="A59" s="4">
        <v>58</v>
      </c>
      <c r="B59" s="50"/>
      <c r="C59" s="12" t="s">
        <v>54</v>
      </c>
      <c r="D59" s="24" t="s">
        <v>114</v>
      </c>
      <c r="E59" s="10"/>
      <c r="F59" s="11"/>
      <c r="G59" s="25">
        <f>2.03*2.69</f>
        <v>5.4607000000000001</v>
      </c>
      <c r="H59" s="10">
        <v>5.46</v>
      </c>
      <c r="I59" s="18"/>
      <c r="J59" s="18">
        <f t="shared" si="2"/>
        <v>0</v>
      </c>
    </row>
    <row r="60" spans="1:10">
      <c r="A60" s="4">
        <v>59</v>
      </c>
      <c r="B60" s="50"/>
      <c r="C60" s="12" t="s">
        <v>57</v>
      </c>
      <c r="D60" s="24" t="s">
        <v>115</v>
      </c>
      <c r="E60" s="10"/>
      <c r="F60" s="11"/>
      <c r="G60" s="11">
        <v>4.38</v>
      </c>
      <c r="H60" s="10">
        <f t="shared" ref="H60:H61" si="16">G60</f>
        <v>4.38</v>
      </c>
      <c r="I60" s="18"/>
      <c r="J60" s="19">
        <f t="shared" si="2"/>
        <v>0</v>
      </c>
    </row>
    <row r="61" spans="1:10">
      <c r="A61" s="4">
        <v>60</v>
      </c>
      <c r="B61" s="50"/>
      <c r="C61" s="12" t="s">
        <v>60</v>
      </c>
      <c r="D61" s="24" t="s">
        <v>116</v>
      </c>
      <c r="E61" s="10"/>
      <c r="F61" s="11"/>
      <c r="G61" s="11">
        <v>2.66</v>
      </c>
      <c r="H61" s="10">
        <f t="shared" si="16"/>
        <v>2.66</v>
      </c>
      <c r="I61" s="18"/>
      <c r="J61" s="19">
        <f t="shared" si="2"/>
        <v>0</v>
      </c>
    </row>
    <row r="62" spans="1:10">
      <c r="A62" s="4">
        <v>61</v>
      </c>
      <c r="B62" s="50"/>
      <c r="C62" s="12" t="s">
        <v>63</v>
      </c>
      <c r="D62" s="24">
        <v>4</v>
      </c>
      <c r="E62" s="10">
        <v>2.6</v>
      </c>
      <c r="F62" s="11">
        <v>2.4500000000000002</v>
      </c>
      <c r="G62" s="11">
        <v>2.4500000000000002</v>
      </c>
      <c r="H62" s="10">
        <f>E62*1.8*D62</f>
        <v>18.72</v>
      </c>
      <c r="I62" s="18"/>
      <c r="J62" s="19">
        <f t="shared" si="2"/>
        <v>0</v>
      </c>
    </row>
    <row r="63" spans="1:10">
      <c r="A63" s="4">
        <v>62</v>
      </c>
      <c r="B63" s="50"/>
      <c r="C63" s="12" t="s">
        <v>63</v>
      </c>
      <c r="D63" s="24">
        <v>16</v>
      </c>
      <c r="E63" s="10">
        <v>3.5</v>
      </c>
      <c r="F63" s="11">
        <v>2.4500000000000002</v>
      </c>
      <c r="G63" s="11">
        <v>2.4500000000000002</v>
      </c>
      <c r="H63" s="10">
        <f>E63*1.8*D63</f>
        <v>100.8</v>
      </c>
      <c r="I63" s="18"/>
      <c r="J63" s="19">
        <f t="shared" ref="J63:J66" si="17">I63*H63</f>
        <v>0</v>
      </c>
    </row>
    <row r="64" spans="1:10">
      <c r="A64" s="4">
        <v>63</v>
      </c>
      <c r="B64" s="50"/>
      <c r="C64" s="12" t="s">
        <v>15</v>
      </c>
      <c r="D64" s="15"/>
      <c r="E64" s="14"/>
      <c r="F64" s="12"/>
      <c r="G64" s="12"/>
      <c r="H64" s="14">
        <v>224.61</v>
      </c>
      <c r="I64" s="19"/>
      <c r="J64" s="19">
        <f t="shared" si="17"/>
        <v>0</v>
      </c>
    </row>
    <row r="65" spans="1:10">
      <c r="A65" s="4">
        <v>64</v>
      </c>
      <c r="B65" s="50"/>
      <c r="C65" s="12" t="s">
        <v>16</v>
      </c>
      <c r="D65" s="15" t="s">
        <v>16</v>
      </c>
      <c r="E65" s="14"/>
      <c r="F65" s="12"/>
      <c r="G65" s="12"/>
      <c r="H65" s="14">
        <v>44.84</v>
      </c>
      <c r="I65" s="19"/>
      <c r="J65" s="19">
        <f t="shared" si="17"/>
        <v>0</v>
      </c>
    </row>
    <row r="66" spans="1:10">
      <c r="A66" s="4">
        <v>65</v>
      </c>
      <c r="B66" s="51"/>
      <c r="C66" s="16" t="s">
        <v>64</v>
      </c>
      <c r="D66" s="17"/>
      <c r="E66" s="14"/>
      <c r="F66" s="12"/>
      <c r="G66" s="12"/>
      <c r="H66" s="14">
        <v>164</v>
      </c>
      <c r="I66" s="19"/>
      <c r="J66" s="19">
        <f t="shared" si="17"/>
        <v>0</v>
      </c>
    </row>
    <row r="67" spans="1:10">
      <c r="A67" s="4">
        <v>66</v>
      </c>
      <c r="B67" s="46" t="s">
        <v>67</v>
      </c>
      <c r="C67" s="47"/>
      <c r="D67" s="48"/>
      <c r="E67" s="14"/>
      <c r="F67" s="12"/>
      <c r="G67" s="12"/>
      <c r="H67" s="14"/>
      <c r="I67" s="19"/>
      <c r="J67" s="19">
        <f>SUM(J3:J66)</f>
        <v>0</v>
      </c>
    </row>
  </sheetData>
  <mergeCells count="4">
    <mergeCell ref="A1:J1"/>
    <mergeCell ref="B67:D67"/>
    <mergeCell ref="B3:B66"/>
    <mergeCell ref="D3:D28"/>
  </mergeCells>
  <phoneticPr fontId="4" type="noConversion"/>
  <pageMargins left="0.69930555555555596" right="0.69930555555555596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J50"/>
  <sheetViews>
    <sheetView workbookViewId="0">
      <selection activeCell="E53" sqref="E53"/>
    </sheetView>
  </sheetViews>
  <sheetFormatPr defaultColWidth="9" defaultRowHeight="13.5"/>
  <cols>
    <col min="1" max="2" width="9.125" style="1"/>
    <col min="3" max="3" width="17.625" customWidth="1"/>
    <col min="4" max="4" width="16.375" customWidth="1"/>
    <col min="5" max="5" width="8.875" style="2" customWidth="1"/>
    <col min="6" max="6" width="9.125" hidden="1" customWidth="1"/>
    <col min="8" max="8" width="9.125" style="2"/>
    <col min="9" max="10" width="9.125" style="3"/>
  </cols>
  <sheetData>
    <row r="1" spans="1:10" ht="44.65" customHeight="1">
      <c r="A1" s="45" t="s">
        <v>23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s="1" customFormat="1" ht="24.75" customHeight="1">
      <c r="A2" s="4" t="s">
        <v>0</v>
      </c>
      <c r="B2" s="4" t="s">
        <v>24</v>
      </c>
      <c r="C2" s="4" t="s">
        <v>25</v>
      </c>
      <c r="D2" s="4" t="s">
        <v>26</v>
      </c>
      <c r="E2" s="5" t="s">
        <v>27</v>
      </c>
      <c r="F2" s="4" t="s">
        <v>28</v>
      </c>
      <c r="G2" s="4" t="s">
        <v>28</v>
      </c>
      <c r="H2" s="5" t="s">
        <v>29</v>
      </c>
      <c r="I2" s="5" t="s">
        <v>4</v>
      </c>
      <c r="J2" s="5" t="s">
        <v>5</v>
      </c>
    </row>
    <row r="3" spans="1:10" s="1" customFormat="1" ht="15" customHeight="1">
      <c r="A3" s="4">
        <v>1</v>
      </c>
      <c r="B3" s="49" t="s">
        <v>117</v>
      </c>
      <c r="C3" s="6" t="s">
        <v>38</v>
      </c>
      <c r="D3" s="53" t="s">
        <v>32</v>
      </c>
      <c r="E3" s="7">
        <v>2.56</v>
      </c>
      <c r="F3" s="8">
        <v>3.05</v>
      </c>
      <c r="G3" s="4">
        <f>F3-0.08</f>
        <v>2.97</v>
      </c>
      <c r="H3" s="7">
        <f>E3*1.8*1.1</f>
        <v>5.0688000000000004</v>
      </c>
      <c r="I3" s="7"/>
      <c r="J3" s="7">
        <f>I3*H3</f>
        <v>0</v>
      </c>
    </row>
    <row r="4" spans="1:10" ht="13.9" customHeight="1">
      <c r="A4" s="4">
        <v>2</v>
      </c>
      <c r="B4" s="50"/>
      <c r="C4" s="11" t="s">
        <v>79</v>
      </c>
      <c r="D4" s="54"/>
      <c r="E4" s="10">
        <v>2.61</v>
      </c>
      <c r="F4" s="11">
        <v>3.33</v>
      </c>
      <c r="G4" s="4">
        <f t="shared" ref="G4:G21" si="0">F4-0.08</f>
        <v>3.25</v>
      </c>
      <c r="H4" s="10">
        <f>E4*1.8*1.3</f>
        <v>6.1074000000000002</v>
      </c>
      <c r="I4" s="7"/>
      <c r="J4" s="7">
        <f t="shared" ref="J4:J5" si="1">I4*H4</f>
        <v>0</v>
      </c>
    </row>
    <row r="5" spans="1:10" ht="13.9" customHeight="1">
      <c r="A5" s="4">
        <v>3</v>
      </c>
      <c r="B5" s="50"/>
      <c r="C5" s="20" t="s">
        <v>73</v>
      </c>
      <c r="D5" s="54"/>
      <c r="E5" s="10">
        <v>3.64</v>
      </c>
      <c r="F5" s="11">
        <v>3.33</v>
      </c>
      <c r="G5" s="4">
        <f t="shared" si="0"/>
        <v>3.25</v>
      </c>
      <c r="H5" s="10">
        <f t="shared" ref="H5:H7" si="2">E5*1.8*1.3</f>
        <v>8.5175999999999998</v>
      </c>
      <c r="I5" s="7"/>
      <c r="J5" s="7">
        <f t="shared" si="1"/>
        <v>0</v>
      </c>
    </row>
    <row r="6" spans="1:10" ht="13.9" customHeight="1">
      <c r="A6" s="4">
        <v>4</v>
      </c>
      <c r="B6" s="50"/>
      <c r="C6" s="20" t="s">
        <v>73</v>
      </c>
      <c r="D6" s="54"/>
      <c r="E6" s="10">
        <v>3.66</v>
      </c>
      <c r="F6" s="11">
        <v>3.33</v>
      </c>
      <c r="G6" s="4">
        <f t="shared" si="0"/>
        <v>3.25</v>
      </c>
      <c r="H6" s="10">
        <f t="shared" si="2"/>
        <v>8.5643999999999991</v>
      </c>
      <c r="I6" s="7"/>
      <c r="J6" s="18">
        <f t="shared" ref="J6:J45" si="3">I6*H6</f>
        <v>0</v>
      </c>
    </row>
    <row r="7" spans="1:10" ht="13.9" customHeight="1">
      <c r="A7" s="4">
        <v>5</v>
      </c>
      <c r="B7" s="50"/>
      <c r="C7" s="11" t="s">
        <v>79</v>
      </c>
      <c r="D7" s="54"/>
      <c r="E7" s="10">
        <v>3.64</v>
      </c>
      <c r="F7" s="11">
        <v>3.33</v>
      </c>
      <c r="G7" s="4">
        <f t="shared" si="0"/>
        <v>3.25</v>
      </c>
      <c r="H7" s="10">
        <f t="shared" si="2"/>
        <v>8.5175999999999998</v>
      </c>
      <c r="I7" s="7"/>
      <c r="J7" s="18">
        <f t="shared" si="3"/>
        <v>0</v>
      </c>
    </row>
    <row r="8" spans="1:10" ht="13.9" customHeight="1">
      <c r="A8" s="4">
        <v>6</v>
      </c>
      <c r="B8" s="50"/>
      <c r="C8" s="11" t="s">
        <v>39</v>
      </c>
      <c r="D8" s="54"/>
      <c r="E8" s="10">
        <v>3.69</v>
      </c>
      <c r="F8" s="11">
        <v>2.82</v>
      </c>
      <c r="G8" s="4">
        <f t="shared" si="0"/>
        <v>2.74</v>
      </c>
      <c r="H8" s="10">
        <f t="shared" ref="H8:H9" si="4">E8*1.8*1.1</f>
        <v>7.3061999999999996</v>
      </c>
      <c r="I8" s="7"/>
      <c r="J8" s="18">
        <f t="shared" si="3"/>
        <v>0</v>
      </c>
    </row>
    <row r="9" spans="1:10" ht="13.9" customHeight="1">
      <c r="A9" s="4">
        <v>7</v>
      </c>
      <c r="B9" s="50"/>
      <c r="C9" s="11" t="s">
        <v>39</v>
      </c>
      <c r="D9" s="54"/>
      <c r="E9" s="10">
        <v>1.91</v>
      </c>
      <c r="F9" s="11">
        <v>3.05</v>
      </c>
      <c r="G9" s="4">
        <f t="shared" si="0"/>
        <v>2.97</v>
      </c>
      <c r="H9" s="10">
        <f t="shared" si="4"/>
        <v>3.7818000000000001</v>
      </c>
      <c r="I9" s="7"/>
      <c r="J9" s="18">
        <f t="shared" si="3"/>
        <v>0</v>
      </c>
    </row>
    <row r="10" spans="1:10" ht="13.9" customHeight="1">
      <c r="A10" s="4">
        <v>8</v>
      </c>
      <c r="B10" s="50"/>
      <c r="C10" s="11" t="s">
        <v>39</v>
      </c>
      <c r="D10" s="54"/>
      <c r="E10" s="10">
        <v>1.91</v>
      </c>
      <c r="F10" s="11">
        <v>3.05</v>
      </c>
      <c r="G10" s="4">
        <f t="shared" si="0"/>
        <v>2.97</v>
      </c>
      <c r="H10" s="10">
        <f>E10*1.8*1.2</f>
        <v>4.1256000000000004</v>
      </c>
      <c r="I10" s="7"/>
      <c r="J10" s="18">
        <f t="shared" si="3"/>
        <v>0</v>
      </c>
    </row>
    <row r="11" spans="1:10" ht="13.9" customHeight="1">
      <c r="A11" s="4">
        <v>9</v>
      </c>
      <c r="B11" s="50"/>
      <c r="C11" s="20" t="s">
        <v>73</v>
      </c>
      <c r="D11" s="54"/>
      <c r="E11" s="10">
        <v>2.56</v>
      </c>
      <c r="F11" s="11">
        <v>2.93</v>
      </c>
      <c r="G11" s="4">
        <f t="shared" si="0"/>
        <v>2.85</v>
      </c>
      <c r="H11" s="10">
        <f t="shared" ref="H11:H18" si="5">E11*1.8*1.2</f>
        <v>5.5296000000000003</v>
      </c>
      <c r="I11" s="7"/>
      <c r="J11" s="18">
        <f t="shared" si="3"/>
        <v>0</v>
      </c>
    </row>
    <row r="12" spans="1:10">
      <c r="A12" s="4">
        <v>10</v>
      </c>
      <c r="B12" s="50"/>
      <c r="C12" s="20" t="s">
        <v>73</v>
      </c>
      <c r="D12" s="54"/>
      <c r="E12" s="10">
        <v>2.61</v>
      </c>
      <c r="F12" s="11">
        <v>2.93</v>
      </c>
      <c r="G12" s="4">
        <f t="shared" si="0"/>
        <v>2.85</v>
      </c>
      <c r="H12" s="10">
        <f t="shared" si="5"/>
        <v>5.6375999999999999</v>
      </c>
      <c r="I12" s="7"/>
      <c r="J12" s="18">
        <f t="shared" si="3"/>
        <v>0</v>
      </c>
    </row>
    <row r="13" spans="1:10">
      <c r="A13" s="4">
        <v>11</v>
      </c>
      <c r="B13" s="50"/>
      <c r="C13" s="11" t="s">
        <v>50</v>
      </c>
      <c r="D13" s="54"/>
      <c r="E13" s="10">
        <v>7.46</v>
      </c>
      <c r="F13" s="11">
        <v>3.18</v>
      </c>
      <c r="G13" s="4">
        <f t="shared" si="0"/>
        <v>3.1</v>
      </c>
      <c r="H13" s="10">
        <f t="shared" si="5"/>
        <v>16.113600000000002</v>
      </c>
      <c r="I13" s="7"/>
      <c r="J13" s="18">
        <f t="shared" si="3"/>
        <v>0</v>
      </c>
    </row>
    <row r="14" spans="1:10">
      <c r="A14" s="4">
        <v>12</v>
      </c>
      <c r="B14" s="50"/>
      <c r="C14" s="11" t="s">
        <v>50</v>
      </c>
      <c r="D14" s="54"/>
      <c r="E14" s="10">
        <v>2.1</v>
      </c>
      <c r="F14" s="11">
        <v>3.18</v>
      </c>
      <c r="G14" s="4">
        <f t="shared" si="0"/>
        <v>3.1</v>
      </c>
      <c r="H14" s="10">
        <f t="shared" si="5"/>
        <v>4.5359999999999996</v>
      </c>
      <c r="I14" s="7"/>
      <c r="J14" s="18">
        <f t="shared" si="3"/>
        <v>0</v>
      </c>
    </row>
    <row r="15" spans="1:10">
      <c r="A15" s="4">
        <v>13</v>
      </c>
      <c r="B15" s="50"/>
      <c r="C15" s="11" t="s">
        <v>33</v>
      </c>
      <c r="D15" s="54"/>
      <c r="E15" s="10">
        <v>2.38</v>
      </c>
      <c r="F15" s="11">
        <v>3.18</v>
      </c>
      <c r="G15" s="4">
        <f t="shared" si="0"/>
        <v>3.1</v>
      </c>
      <c r="H15" s="10">
        <f t="shared" si="5"/>
        <v>5.1407999999999996</v>
      </c>
      <c r="I15" s="7"/>
      <c r="J15" s="18">
        <f t="shared" si="3"/>
        <v>0</v>
      </c>
    </row>
    <row r="16" spans="1:10">
      <c r="A16" s="4">
        <v>14</v>
      </c>
      <c r="B16" s="50"/>
      <c r="C16" s="11" t="s">
        <v>33</v>
      </c>
      <c r="D16" s="54"/>
      <c r="E16" s="10">
        <v>2.42</v>
      </c>
      <c r="F16" s="11">
        <v>3.18</v>
      </c>
      <c r="G16" s="4">
        <f t="shared" si="0"/>
        <v>3.1</v>
      </c>
      <c r="H16" s="10">
        <f t="shared" si="5"/>
        <v>5.2271999999999998</v>
      </c>
      <c r="I16" s="7"/>
      <c r="J16" s="18">
        <f t="shared" si="3"/>
        <v>0</v>
      </c>
    </row>
    <row r="17" spans="1:10">
      <c r="A17" s="4">
        <v>15</v>
      </c>
      <c r="B17" s="50"/>
      <c r="C17" s="11" t="s">
        <v>33</v>
      </c>
      <c r="D17" s="54"/>
      <c r="E17" s="10">
        <v>2.65</v>
      </c>
      <c r="F17" s="11">
        <v>3.18</v>
      </c>
      <c r="G17" s="4">
        <f t="shared" si="0"/>
        <v>3.1</v>
      </c>
      <c r="H17" s="10">
        <f t="shared" si="5"/>
        <v>5.7240000000000002</v>
      </c>
      <c r="I17" s="7"/>
      <c r="J17" s="18">
        <f t="shared" si="3"/>
        <v>0</v>
      </c>
    </row>
    <row r="18" spans="1:10">
      <c r="A18" s="4">
        <v>16</v>
      </c>
      <c r="B18" s="50"/>
      <c r="C18" s="11" t="s">
        <v>33</v>
      </c>
      <c r="D18" s="54"/>
      <c r="E18" s="10">
        <v>2.11</v>
      </c>
      <c r="F18" s="11">
        <v>3.18</v>
      </c>
      <c r="G18" s="4">
        <f t="shared" si="0"/>
        <v>3.1</v>
      </c>
      <c r="H18" s="14">
        <f t="shared" si="5"/>
        <v>4.5575999999999999</v>
      </c>
      <c r="I18" s="7"/>
      <c r="J18" s="18">
        <f t="shared" si="3"/>
        <v>0</v>
      </c>
    </row>
    <row r="19" spans="1:10">
      <c r="A19" s="4">
        <v>17</v>
      </c>
      <c r="B19" s="50"/>
      <c r="C19" s="11" t="s">
        <v>33</v>
      </c>
      <c r="D19" s="54"/>
      <c r="E19" s="10">
        <v>1.87</v>
      </c>
      <c r="F19" s="11">
        <v>3.18</v>
      </c>
      <c r="G19" s="4">
        <f t="shared" si="0"/>
        <v>3.1</v>
      </c>
      <c r="H19" s="14">
        <f t="shared" ref="H19:H22" si="6">E19*1.8*1.2</f>
        <v>4.0392000000000001</v>
      </c>
      <c r="I19" s="7"/>
      <c r="J19" s="18">
        <f t="shared" si="3"/>
        <v>0</v>
      </c>
    </row>
    <row r="20" spans="1:10">
      <c r="A20" s="4">
        <v>18</v>
      </c>
      <c r="B20" s="50"/>
      <c r="C20" s="11" t="s">
        <v>33</v>
      </c>
      <c r="D20" s="54"/>
      <c r="E20" s="10">
        <v>2.65</v>
      </c>
      <c r="F20" s="11">
        <v>3.18</v>
      </c>
      <c r="G20" s="4">
        <f t="shared" si="0"/>
        <v>3.1</v>
      </c>
      <c r="H20" s="14">
        <f t="shared" si="6"/>
        <v>5.7240000000000002</v>
      </c>
      <c r="I20" s="7"/>
      <c r="J20" s="18">
        <f t="shared" si="3"/>
        <v>0</v>
      </c>
    </row>
    <row r="21" spans="1:10">
      <c r="A21" s="4">
        <v>19</v>
      </c>
      <c r="B21" s="50"/>
      <c r="C21" s="11" t="s">
        <v>33</v>
      </c>
      <c r="D21" s="54"/>
      <c r="E21" s="10">
        <v>2.41</v>
      </c>
      <c r="F21" s="11">
        <v>3.18</v>
      </c>
      <c r="G21" s="4">
        <f t="shared" si="0"/>
        <v>3.1</v>
      </c>
      <c r="H21" s="14">
        <f t="shared" si="6"/>
        <v>5.2055999999999996</v>
      </c>
      <c r="I21" s="7"/>
      <c r="J21" s="18">
        <f t="shared" si="3"/>
        <v>0</v>
      </c>
    </row>
    <row r="22" spans="1:10">
      <c r="A22" s="4">
        <v>20</v>
      </c>
      <c r="B22" s="50"/>
      <c r="C22" s="11" t="s">
        <v>33</v>
      </c>
      <c r="D22" s="54"/>
      <c r="E22" s="10">
        <v>2.8</v>
      </c>
      <c r="F22" s="11"/>
      <c r="G22" s="4">
        <v>3.1</v>
      </c>
      <c r="H22" s="14">
        <f t="shared" si="6"/>
        <v>6.048</v>
      </c>
      <c r="I22" s="7"/>
      <c r="J22" s="18">
        <f t="shared" si="3"/>
        <v>0</v>
      </c>
    </row>
    <row r="23" spans="1:10">
      <c r="A23" s="4">
        <v>21</v>
      </c>
      <c r="B23" s="50"/>
      <c r="C23" s="20" t="s">
        <v>73</v>
      </c>
      <c r="D23" s="54"/>
      <c r="E23" s="10">
        <v>4.8499999999999996</v>
      </c>
      <c r="F23" s="11">
        <v>2.79</v>
      </c>
      <c r="G23" s="4">
        <f t="shared" ref="G23:G38" si="7">F23-0.08</f>
        <v>2.71</v>
      </c>
      <c r="H23" s="14">
        <f>E23*1.8</f>
        <v>8.73</v>
      </c>
      <c r="I23" s="7"/>
      <c r="J23" s="18">
        <f t="shared" si="3"/>
        <v>0</v>
      </c>
    </row>
    <row r="24" spans="1:10">
      <c r="A24" s="4">
        <v>22</v>
      </c>
      <c r="B24" s="50"/>
      <c r="C24" s="20" t="s">
        <v>73</v>
      </c>
      <c r="D24" s="54"/>
      <c r="E24" s="21">
        <v>2.4700000000000002</v>
      </c>
      <c r="F24" s="11">
        <v>2.79</v>
      </c>
      <c r="G24" s="4">
        <f t="shared" si="7"/>
        <v>2.71</v>
      </c>
      <c r="H24" s="14">
        <f t="shared" ref="H24:H26" si="8">E24*1.8</f>
        <v>4.4459999999999997</v>
      </c>
      <c r="I24" s="7"/>
      <c r="J24" s="18">
        <f t="shared" si="3"/>
        <v>0</v>
      </c>
    </row>
    <row r="25" spans="1:10">
      <c r="A25" s="4">
        <v>23</v>
      </c>
      <c r="B25" s="50"/>
      <c r="C25" s="20" t="s">
        <v>73</v>
      </c>
      <c r="D25" s="54"/>
      <c r="E25" s="14">
        <v>2.25</v>
      </c>
      <c r="F25" s="11">
        <v>2.79</v>
      </c>
      <c r="G25" s="4">
        <f t="shared" si="7"/>
        <v>2.71</v>
      </c>
      <c r="H25" s="14">
        <f t="shared" si="8"/>
        <v>4.05</v>
      </c>
      <c r="I25" s="7"/>
      <c r="J25" s="18">
        <f t="shared" si="3"/>
        <v>0</v>
      </c>
    </row>
    <row r="26" spans="1:10">
      <c r="A26" s="4">
        <v>24</v>
      </c>
      <c r="B26" s="50"/>
      <c r="C26" s="20" t="s">
        <v>73</v>
      </c>
      <c r="D26" s="54"/>
      <c r="E26" s="14">
        <v>2.87</v>
      </c>
      <c r="F26" s="11">
        <v>2.79</v>
      </c>
      <c r="G26" s="4">
        <f t="shared" si="7"/>
        <v>2.71</v>
      </c>
      <c r="H26" s="14">
        <f t="shared" si="8"/>
        <v>5.1660000000000004</v>
      </c>
      <c r="I26" s="7"/>
      <c r="J26" s="18">
        <f t="shared" si="3"/>
        <v>0</v>
      </c>
    </row>
    <row r="27" spans="1:10">
      <c r="A27" s="4">
        <v>25</v>
      </c>
      <c r="B27" s="50"/>
      <c r="C27" s="20" t="s">
        <v>73</v>
      </c>
      <c r="D27" s="54"/>
      <c r="E27" s="14">
        <v>2.19</v>
      </c>
      <c r="F27" s="11">
        <v>2.92</v>
      </c>
      <c r="G27" s="4">
        <f t="shared" si="7"/>
        <v>2.84</v>
      </c>
      <c r="H27" s="14">
        <f>E27*1.8*1.1</f>
        <v>4.3361999999999998</v>
      </c>
      <c r="I27" s="7"/>
      <c r="J27" s="18">
        <f t="shared" si="3"/>
        <v>0</v>
      </c>
    </row>
    <row r="28" spans="1:10">
      <c r="A28" s="4">
        <v>26</v>
      </c>
      <c r="B28" s="50"/>
      <c r="C28" s="20" t="s">
        <v>43</v>
      </c>
      <c r="D28" s="54"/>
      <c r="E28" s="14">
        <v>3.23</v>
      </c>
      <c r="F28" s="11">
        <v>2.92</v>
      </c>
      <c r="G28" s="4">
        <f t="shared" si="7"/>
        <v>2.84</v>
      </c>
      <c r="H28" s="14">
        <f t="shared" ref="H28:H29" si="9">E28*1.8*1.1</f>
        <v>6.3954000000000004</v>
      </c>
      <c r="I28" s="7"/>
      <c r="J28" s="18">
        <f t="shared" si="3"/>
        <v>0</v>
      </c>
    </row>
    <row r="29" spans="1:10">
      <c r="A29" s="4">
        <v>27</v>
      </c>
      <c r="B29" s="50"/>
      <c r="C29" s="12" t="s">
        <v>118</v>
      </c>
      <c r="D29" s="54"/>
      <c r="E29" s="14">
        <v>2.94</v>
      </c>
      <c r="F29" s="11">
        <v>2.81</v>
      </c>
      <c r="G29" s="4">
        <f t="shared" si="7"/>
        <v>2.73</v>
      </c>
      <c r="H29" s="14">
        <f t="shared" si="9"/>
        <v>5.8212000000000002</v>
      </c>
      <c r="I29" s="7"/>
      <c r="J29" s="18">
        <f t="shared" si="3"/>
        <v>0</v>
      </c>
    </row>
    <row r="30" spans="1:10">
      <c r="A30" s="4">
        <v>28</v>
      </c>
      <c r="B30" s="50"/>
      <c r="C30" s="12" t="s">
        <v>39</v>
      </c>
      <c r="D30" s="54"/>
      <c r="E30" s="14">
        <v>2.23</v>
      </c>
      <c r="F30" s="11">
        <v>2.58</v>
      </c>
      <c r="G30" s="4">
        <f t="shared" si="7"/>
        <v>2.5</v>
      </c>
      <c r="H30" s="14">
        <f>E30*1.8</f>
        <v>4.0140000000000002</v>
      </c>
      <c r="I30" s="7"/>
      <c r="J30" s="18">
        <f t="shared" si="3"/>
        <v>0</v>
      </c>
    </row>
    <row r="31" spans="1:10">
      <c r="A31" s="4">
        <v>29</v>
      </c>
      <c r="B31" s="50"/>
      <c r="C31" s="12" t="s">
        <v>43</v>
      </c>
      <c r="D31" s="54"/>
      <c r="E31" s="14">
        <v>3.05</v>
      </c>
      <c r="F31" s="11">
        <v>2.58</v>
      </c>
      <c r="G31" s="4">
        <f t="shared" si="7"/>
        <v>2.5</v>
      </c>
      <c r="H31" s="14">
        <f t="shared" ref="H31:H32" si="10">E31*1.8</f>
        <v>5.49</v>
      </c>
      <c r="I31" s="7"/>
      <c r="J31" s="18">
        <f t="shared" si="3"/>
        <v>0</v>
      </c>
    </row>
    <row r="32" spans="1:10">
      <c r="A32" s="4">
        <v>30</v>
      </c>
      <c r="B32" s="50"/>
      <c r="C32" s="12" t="s">
        <v>119</v>
      </c>
      <c r="D32" s="54"/>
      <c r="E32" s="14">
        <v>3.19</v>
      </c>
      <c r="F32" s="11">
        <v>2.5299999999999998</v>
      </c>
      <c r="G32" s="4">
        <f t="shared" si="7"/>
        <v>2.4500000000000002</v>
      </c>
      <c r="H32" s="14">
        <f t="shared" si="10"/>
        <v>5.742</v>
      </c>
      <c r="I32" s="7"/>
      <c r="J32" s="18">
        <f t="shared" si="3"/>
        <v>0</v>
      </c>
    </row>
    <row r="33" spans="1:10">
      <c r="A33" s="4">
        <v>31</v>
      </c>
      <c r="B33" s="50"/>
      <c r="C33" s="12" t="s">
        <v>120</v>
      </c>
      <c r="D33" s="13" t="s">
        <v>16</v>
      </c>
      <c r="E33" s="10">
        <v>6.56</v>
      </c>
      <c r="F33" s="11">
        <v>2.9</v>
      </c>
      <c r="G33" s="4">
        <f t="shared" si="7"/>
        <v>2.82</v>
      </c>
      <c r="H33" s="14">
        <f t="shared" ref="H33:H35" si="11">E33*1.8*1.1</f>
        <v>12.988799999999999</v>
      </c>
      <c r="I33" s="7"/>
      <c r="J33" s="18">
        <f t="shared" si="3"/>
        <v>0</v>
      </c>
    </row>
    <row r="34" spans="1:10">
      <c r="A34" s="4">
        <v>32</v>
      </c>
      <c r="B34" s="50"/>
      <c r="C34" s="12" t="s">
        <v>120</v>
      </c>
      <c r="D34" s="13" t="s">
        <v>16</v>
      </c>
      <c r="E34" s="10">
        <v>0.79</v>
      </c>
      <c r="F34" s="11">
        <v>2.9</v>
      </c>
      <c r="G34" s="4">
        <f t="shared" si="7"/>
        <v>2.82</v>
      </c>
      <c r="H34" s="14">
        <f t="shared" si="11"/>
        <v>1.5642</v>
      </c>
      <c r="I34" s="7"/>
      <c r="J34" s="18">
        <f t="shared" si="3"/>
        <v>0</v>
      </c>
    </row>
    <row r="35" spans="1:10">
      <c r="A35" s="4">
        <v>33</v>
      </c>
      <c r="B35" s="50"/>
      <c r="C35" s="12" t="s">
        <v>120</v>
      </c>
      <c r="D35" s="13" t="s">
        <v>16</v>
      </c>
      <c r="E35" s="10">
        <v>1.83</v>
      </c>
      <c r="F35" s="11">
        <v>2.9</v>
      </c>
      <c r="G35" s="4">
        <f t="shared" si="7"/>
        <v>2.82</v>
      </c>
      <c r="H35" s="14">
        <f t="shared" si="11"/>
        <v>3.6234000000000002</v>
      </c>
      <c r="I35" s="7"/>
      <c r="J35" s="18">
        <f t="shared" si="3"/>
        <v>0</v>
      </c>
    </row>
    <row r="36" spans="1:10">
      <c r="A36" s="4">
        <v>34</v>
      </c>
      <c r="B36" s="50"/>
      <c r="C36" s="20" t="s">
        <v>73</v>
      </c>
      <c r="D36" s="13" t="s">
        <v>16</v>
      </c>
      <c r="E36" s="10">
        <v>5</v>
      </c>
      <c r="F36" s="11">
        <v>2.5</v>
      </c>
      <c r="G36" s="4">
        <f t="shared" si="7"/>
        <v>2.42</v>
      </c>
      <c r="H36" s="14">
        <f>E36*1.8</f>
        <v>9</v>
      </c>
      <c r="I36" s="7"/>
      <c r="J36" s="18">
        <f t="shared" si="3"/>
        <v>0</v>
      </c>
    </row>
    <row r="37" spans="1:10">
      <c r="A37" s="4">
        <v>35</v>
      </c>
      <c r="B37" s="50"/>
      <c r="C37" s="20" t="s">
        <v>73</v>
      </c>
      <c r="D37" s="13" t="s">
        <v>16</v>
      </c>
      <c r="E37" s="10">
        <v>3.6</v>
      </c>
      <c r="F37" s="11">
        <v>2.5</v>
      </c>
      <c r="G37" s="4">
        <f t="shared" si="7"/>
        <v>2.42</v>
      </c>
      <c r="H37" s="14">
        <f>E37*1.8</f>
        <v>6.48</v>
      </c>
      <c r="I37" s="7"/>
      <c r="J37" s="18">
        <f t="shared" si="3"/>
        <v>0</v>
      </c>
    </row>
    <row r="38" spans="1:10" s="1" customFormat="1" ht="15" customHeight="1">
      <c r="A38" s="4">
        <v>36</v>
      </c>
      <c r="B38" s="50"/>
      <c r="C38" s="6" t="s">
        <v>86</v>
      </c>
      <c r="D38" s="53" t="s">
        <v>9</v>
      </c>
      <c r="E38" s="7">
        <v>4.59</v>
      </c>
      <c r="F38" s="8">
        <v>3.05</v>
      </c>
      <c r="G38" s="4">
        <f t="shared" si="7"/>
        <v>2.97</v>
      </c>
      <c r="H38" s="7">
        <f>E38*G38</f>
        <v>13.632300000000001</v>
      </c>
      <c r="I38" s="7"/>
      <c r="J38" s="7">
        <f t="shared" si="3"/>
        <v>0</v>
      </c>
    </row>
    <row r="39" spans="1:10" s="1" customFormat="1" ht="15" customHeight="1">
      <c r="A39" s="4">
        <v>37</v>
      </c>
      <c r="B39" s="50"/>
      <c r="C39" s="6" t="s">
        <v>121</v>
      </c>
      <c r="D39" s="54"/>
      <c r="E39" s="7">
        <v>5.4</v>
      </c>
      <c r="F39" s="8"/>
      <c r="G39" s="4">
        <v>2.73</v>
      </c>
      <c r="H39" s="7">
        <f>E39*G39</f>
        <v>14.742000000000001</v>
      </c>
      <c r="I39" s="7"/>
      <c r="J39" s="7">
        <f t="shared" si="3"/>
        <v>0</v>
      </c>
    </row>
    <row r="40" spans="1:10" s="1" customFormat="1" ht="15" customHeight="1">
      <c r="A40" s="4">
        <v>38</v>
      </c>
      <c r="B40" s="50"/>
      <c r="C40" s="6" t="s">
        <v>122</v>
      </c>
      <c r="D40" s="55"/>
      <c r="E40" s="7">
        <v>7.3</v>
      </c>
      <c r="F40" s="8"/>
      <c r="G40" s="4">
        <v>2.84</v>
      </c>
      <c r="H40" s="7">
        <f>E40*G40</f>
        <v>20.731999999999999</v>
      </c>
      <c r="I40" s="7"/>
      <c r="J40" s="7">
        <f t="shared" si="3"/>
        <v>0</v>
      </c>
    </row>
    <row r="41" spans="1:10">
      <c r="A41" s="4">
        <v>39</v>
      </c>
      <c r="B41" s="50"/>
      <c r="C41" s="12" t="s">
        <v>54</v>
      </c>
      <c r="D41" s="15" t="s">
        <v>123</v>
      </c>
      <c r="E41" s="14"/>
      <c r="F41" s="12"/>
      <c r="G41" s="11">
        <v>6.66</v>
      </c>
      <c r="H41" s="10">
        <f>G41</f>
        <v>6.66</v>
      </c>
      <c r="I41" s="18"/>
      <c r="J41" s="18">
        <f t="shared" si="3"/>
        <v>0</v>
      </c>
    </row>
    <row r="42" spans="1:10">
      <c r="A42" s="4">
        <v>40</v>
      </c>
      <c r="B42" s="50"/>
      <c r="C42" s="12" t="s">
        <v>57</v>
      </c>
      <c r="D42" s="15" t="s">
        <v>124</v>
      </c>
      <c r="E42" s="14"/>
      <c r="F42" s="12"/>
      <c r="G42" s="11">
        <v>5.62</v>
      </c>
      <c r="H42" s="10">
        <f t="shared" ref="H42:H43" si="12">G42</f>
        <v>5.62</v>
      </c>
      <c r="I42" s="18"/>
      <c r="J42" s="18">
        <f t="shared" si="3"/>
        <v>0</v>
      </c>
    </row>
    <row r="43" spans="1:10">
      <c r="A43" s="4">
        <v>41</v>
      </c>
      <c r="B43" s="50"/>
      <c r="C43" s="12" t="s">
        <v>60</v>
      </c>
      <c r="D43" s="15" t="s">
        <v>125</v>
      </c>
      <c r="E43" s="14"/>
      <c r="F43" s="12"/>
      <c r="G43" s="11">
        <v>3.65</v>
      </c>
      <c r="H43" s="10">
        <f t="shared" si="12"/>
        <v>3.65</v>
      </c>
      <c r="I43" s="18"/>
      <c r="J43" s="18">
        <f t="shared" si="3"/>
        <v>0</v>
      </c>
    </row>
    <row r="44" spans="1:10">
      <c r="A44" s="4">
        <v>42</v>
      </c>
      <c r="B44" s="50"/>
      <c r="C44" s="12" t="s">
        <v>126</v>
      </c>
      <c r="D44" s="15">
        <v>8</v>
      </c>
      <c r="E44" s="14">
        <v>1.1000000000000001</v>
      </c>
      <c r="F44" s="12">
        <v>2.4500000000000002</v>
      </c>
      <c r="G44" s="12">
        <v>2.4500000000000002</v>
      </c>
      <c r="H44" s="14">
        <f>E44*1.8*D44</f>
        <v>15.84</v>
      </c>
      <c r="I44" s="19"/>
      <c r="J44" s="18">
        <f t="shared" si="3"/>
        <v>0</v>
      </c>
    </row>
    <row r="45" spans="1:10">
      <c r="A45" s="4">
        <v>43</v>
      </c>
      <c r="B45" s="50"/>
      <c r="C45" s="12" t="s">
        <v>15</v>
      </c>
      <c r="D45" s="15"/>
      <c r="E45" s="14"/>
      <c r="F45" s="12"/>
      <c r="G45" s="12"/>
      <c r="H45" s="14">
        <v>95.71</v>
      </c>
      <c r="I45" s="19"/>
      <c r="J45" s="18">
        <f t="shared" si="3"/>
        <v>0</v>
      </c>
    </row>
    <row r="46" spans="1:10">
      <c r="A46" s="4">
        <v>44</v>
      </c>
      <c r="B46" s="50"/>
      <c r="C46" s="12" t="s">
        <v>16</v>
      </c>
      <c r="D46" s="15" t="s">
        <v>16</v>
      </c>
      <c r="E46" s="14"/>
      <c r="F46" s="12"/>
      <c r="G46" s="12"/>
      <c r="H46" s="14">
        <v>17.78</v>
      </c>
      <c r="I46" s="19"/>
      <c r="J46" s="19">
        <f t="shared" ref="J46:J49" si="13">I46*H46</f>
        <v>0</v>
      </c>
    </row>
    <row r="47" spans="1:10">
      <c r="A47" s="4">
        <v>45</v>
      </c>
      <c r="B47" s="50"/>
      <c r="C47" s="16" t="s">
        <v>64</v>
      </c>
      <c r="D47" s="17"/>
      <c r="E47" s="14"/>
      <c r="F47" s="12"/>
      <c r="G47" s="12"/>
      <c r="H47" s="14">
        <v>104</v>
      </c>
      <c r="I47" s="19"/>
      <c r="J47" s="19">
        <f t="shared" si="13"/>
        <v>0</v>
      </c>
    </row>
    <row r="48" spans="1:10">
      <c r="A48" s="4">
        <v>46</v>
      </c>
      <c r="B48" s="50"/>
      <c r="C48" s="16" t="s">
        <v>94</v>
      </c>
      <c r="D48" s="17"/>
      <c r="E48" s="14"/>
      <c r="F48" s="12"/>
      <c r="G48" s="12"/>
      <c r="H48" s="14">
        <v>3</v>
      </c>
      <c r="I48" s="19"/>
      <c r="J48" s="19">
        <f t="shared" si="13"/>
        <v>0</v>
      </c>
    </row>
    <row r="49" spans="1:10">
      <c r="A49" s="4">
        <v>47</v>
      </c>
      <c r="B49" s="51"/>
      <c r="C49" s="16" t="s">
        <v>66</v>
      </c>
      <c r="D49" s="17"/>
      <c r="E49" s="14"/>
      <c r="F49" s="12"/>
      <c r="G49" s="12"/>
      <c r="H49" s="14">
        <v>4.3499999999999996</v>
      </c>
      <c r="I49" s="19"/>
      <c r="J49" s="19">
        <f t="shared" si="13"/>
        <v>0</v>
      </c>
    </row>
    <row r="50" spans="1:10">
      <c r="A50" s="4">
        <v>48</v>
      </c>
      <c r="B50" s="46" t="s">
        <v>67</v>
      </c>
      <c r="C50" s="47"/>
      <c r="D50" s="48"/>
      <c r="E50" s="14"/>
      <c r="F50" s="12"/>
      <c r="G50" s="12"/>
      <c r="H50" s="14"/>
      <c r="I50" s="19"/>
      <c r="J50" s="19">
        <f>SUM(J3:J49)</f>
        <v>0</v>
      </c>
    </row>
  </sheetData>
  <mergeCells count="5">
    <mergeCell ref="A1:J1"/>
    <mergeCell ref="B50:D50"/>
    <mergeCell ref="B3:B49"/>
    <mergeCell ref="D3:D32"/>
    <mergeCell ref="D38:D40"/>
  </mergeCells>
  <phoneticPr fontId="4" type="noConversion"/>
  <pageMargins left="0.69930555555555596" right="0.69930555555555596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J14"/>
  <sheetViews>
    <sheetView workbookViewId="0">
      <selection activeCell="I25" sqref="I25"/>
    </sheetView>
  </sheetViews>
  <sheetFormatPr defaultColWidth="9" defaultRowHeight="13.5"/>
  <cols>
    <col min="1" max="2" width="9.125" style="1"/>
    <col min="3" max="3" width="17.625" customWidth="1"/>
    <col min="4" max="4" width="16.375" customWidth="1"/>
    <col min="5" max="5" width="10.375" style="2" customWidth="1"/>
    <col min="6" max="6" width="9.125" hidden="1" customWidth="1"/>
    <col min="8" max="8" width="9.125" style="2"/>
    <col min="9" max="10" width="9.125" style="3"/>
  </cols>
  <sheetData>
    <row r="1" spans="1:10" ht="44.65" customHeight="1">
      <c r="A1" s="45" t="s">
        <v>23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s="1" customFormat="1" ht="24.75" customHeight="1">
      <c r="A2" s="4" t="s">
        <v>0</v>
      </c>
      <c r="B2" s="4" t="s">
        <v>24</v>
      </c>
      <c r="C2" s="4" t="s">
        <v>25</v>
      </c>
      <c r="D2" s="4" t="s">
        <v>26</v>
      </c>
      <c r="E2" s="5" t="s">
        <v>27</v>
      </c>
      <c r="F2" s="4" t="s">
        <v>28</v>
      </c>
      <c r="G2" s="4" t="s">
        <v>28</v>
      </c>
      <c r="H2" s="5" t="s">
        <v>29</v>
      </c>
      <c r="I2" s="5" t="s">
        <v>4</v>
      </c>
      <c r="J2" s="5" t="s">
        <v>5</v>
      </c>
    </row>
    <row r="3" spans="1:10" s="1" customFormat="1" ht="15" customHeight="1">
      <c r="A3" s="4">
        <v>1</v>
      </c>
      <c r="B3" s="49" t="s">
        <v>127</v>
      </c>
      <c r="C3" s="6" t="s">
        <v>43</v>
      </c>
      <c r="D3" s="53" t="s">
        <v>32</v>
      </c>
      <c r="E3" s="7">
        <v>3.46</v>
      </c>
      <c r="F3" s="8">
        <v>2.65</v>
      </c>
      <c r="G3" s="4">
        <f>F3-0.08</f>
        <v>2.57</v>
      </c>
      <c r="H3" s="7">
        <f>E3*1.8</f>
        <v>6.2279999999999998</v>
      </c>
      <c r="I3" s="7"/>
      <c r="J3" s="7">
        <f>I3*H3</f>
        <v>0</v>
      </c>
    </row>
    <row r="4" spans="1:10" s="1" customFormat="1" ht="15" customHeight="1">
      <c r="A4" s="4">
        <v>2</v>
      </c>
      <c r="B4" s="50"/>
      <c r="C4" s="6" t="s">
        <v>43</v>
      </c>
      <c r="D4" s="54"/>
      <c r="E4" s="7">
        <v>1.71</v>
      </c>
      <c r="F4" s="8">
        <v>2.65</v>
      </c>
      <c r="G4" s="4">
        <f t="shared" ref="G4:G8" si="0">F4-0.08</f>
        <v>2.57</v>
      </c>
      <c r="H4" s="7">
        <f t="shared" ref="H4:H8" si="1">E4*1.8</f>
        <v>3.0779999999999998</v>
      </c>
      <c r="I4" s="7"/>
      <c r="J4" s="7">
        <f>I4*H4</f>
        <v>0</v>
      </c>
    </row>
    <row r="5" spans="1:10" s="1" customFormat="1" ht="15" customHeight="1">
      <c r="A5" s="4">
        <v>3</v>
      </c>
      <c r="B5" s="50"/>
      <c r="C5" s="6" t="s">
        <v>43</v>
      </c>
      <c r="D5" s="54"/>
      <c r="E5" s="7">
        <v>3.58</v>
      </c>
      <c r="F5" s="8"/>
      <c r="G5" s="4">
        <v>2.57</v>
      </c>
      <c r="H5" s="7">
        <f t="shared" si="1"/>
        <v>6.444</v>
      </c>
      <c r="I5" s="7"/>
      <c r="J5" s="7">
        <f t="shared" ref="J5:J6" si="2">I5*H5</f>
        <v>0</v>
      </c>
    </row>
    <row r="6" spans="1:10" ht="13.9" customHeight="1">
      <c r="A6" s="4">
        <v>4</v>
      </c>
      <c r="B6" s="50"/>
      <c r="C6" s="6" t="s">
        <v>43</v>
      </c>
      <c r="D6" s="54"/>
      <c r="E6" s="10">
        <v>3.37</v>
      </c>
      <c r="F6" s="8">
        <v>2.65</v>
      </c>
      <c r="G6" s="4">
        <f t="shared" si="0"/>
        <v>2.57</v>
      </c>
      <c r="H6" s="7">
        <f t="shared" si="1"/>
        <v>6.0659999999999998</v>
      </c>
      <c r="I6" s="7"/>
      <c r="J6" s="7">
        <f t="shared" si="2"/>
        <v>0</v>
      </c>
    </row>
    <row r="7" spans="1:10" ht="13.9" customHeight="1">
      <c r="A7" s="4">
        <v>5</v>
      </c>
      <c r="B7" s="50"/>
      <c r="C7" s="11" t="s">
        <v>43</v>
      </c>
      <c r="D7" s="54"/>
      <c r="E7" s="10">
        <v>3.95</v>
      </c>
      <c r="F7" s="8">
        <v>2.65</v>
      </c>
      <c r="G7" s="4">
        <f t="shared" si="0"/>
        <v>2.57</v>
      </c>
      <c r="H7" s="7">
        <f t="shared" si="1"/>
        <v>7.11</v>
      </c>
      <c r="I7" s="7"/>
      <c r="J7" s="18">
        <f t="shared" ref="J7:J13" si="3">I7*H7</f>
        <v>0</v>
      </c>
    </row>
    <row r="8" spans="1:10" ht="13.9" customHeight="1">
      <c r="A8" s="4">
        <v>6</v>
      </c>
      <c r="B8" s="50"/>
      <c r="C8" s="11" t="s">
        <v>73</v>
      </c>
      <c r="D8" s="54"/>
      <c r="E8" s="10">
        <v>5.46</v>
      </c>
      <c r="F8" s="8">
        <v>2.65</v>
      </c>
      <c r="G8" s="4">
        <f t="shared" si="0"/>
        <v>2.57</v>
      </c>
      <c r="H8" s="7">
        <f t="shared" si="1"/>
        <v>9.8279999999999994</v>
      </c>
      <c r="I8" s="7"/>
      <c r="J8" s="18">
        <f t="shared" si="3"/>
        <v>0</v>
      </c>
    </row>
    <row r="9" spans="1:10">
      <c r="A9" s="4">
        <v>9</v>
      </c>
      <c r="B9" s="50"/>
      <c r="C9" s="12" t="s">
        <v>128</v>
      </c>
      <c r="D9" s="55"/>
      <c r="E9" s="10">
        <v>5.25</v>
      </c>
      <c r="F9" s="11">
        <v>2.66</v>
      </c>
      <c r="G9" s="4">
        <v>2.57</v>
      </c>
      <c r="H9" s="14">
        <f t="shared" ref="H9:H10" si="4">E9*1.8</f>
        <v>9.4499999999999993</v>
      </c>
      <c r="I9" s="7"/>
      <c r="J9" s="18">
        <f t="shared" si="3"/>
        <v>0</v>
      </c>
    </row>
    <row r="10" spans="1:10">
      <c r="A10" s="4">
        <v>10</v>
      </c>
      <c r="B10" s="50"/>
      <c r="C10" s="12" t="s">
        <v>43</v>
      </c>
      <c r="D10" s="13" t="s">
        <v>16</v>
      </c>
      <c r="E10" s="10">
        <v>4.8</v>
      </c>
      <c r="F10" s="11">
        <v>2.66</v>
      </c>
      <c r="G10" s="4">
        <f>F10-0.04</f>
        <v>2.62</v>
      </c>
      <c r="H10" s="14">
        <f t="shared" si="4"/>
        <v>8.64</v>
      </c>
      <c r="I10" s="7"/>
      <c r="J10" s="18">
        <f t="shared" si="3"/>
        <v>0</v>
      </c>
    </row>
    <row r="11" spans="1:10">
      <c r="A11" s="4">
        <v>11</v>
      </c>
      <c r="B11" s="50"/>
      <c r="C11" s="12" t="s">
        <v>15</v>
      </c>
      <c r="D11" s="15"/>
      <c r="E11" s="14"/>
      <c r="F11" s="12"/>
      <c r="G11" s="12"/>
      <c r="H11" s="14">
        <v>26.78</v>
      </c>
      <c r="I11" s="19"/>
      <c r="J11" s="18">
        <f t="shared" si="3"/>
        <v>0</v>
      </c>
    </row>
    <row r="12" spans="1:10">
      <c r="A12" s="4">
        <v>12</v>
      </c>
      <c r="B12" s="50"/>
      <c r="C12" s="12" t="s">
        <v>16</v>
      </c>
      <c r="D12" s="15" t="s">
        <v>16</v>
      </c>
      <c r="E12" s="14"/>
      <c r="F12" s="12"/>
      <c r="G12" s="12"/>
      <c r="H12" s="14">
        <v>4.8</v>
      </c>
      <c r="I12" s="19"/>
      <c r="J12" s="19">
        <f t="shared" si="3"/>
        <v>0</v>
      </c>
    </row>
    <row r="13" spans="1:10">
      <c r="A13" s="4">
        <v>13</v>
      </c>
      <c r="B13" s="51"/>
      <c r="C13" s="16" t="s">
        <v>64</v>
      </c>
      <c r="D13" s="17"/>
      <c r="E13" s="14"/>
      <c r="F13" s="12"/>
      <c r="G13" s="12"/>
      <c r="H13" s="14">
        <v>20</v>
      </c>
      <c r="I13" s="19"/>
      <c r="J13" s="19">
        <f t="shared" si="3"/>
        <v>0</v>
      </c>
    </row>
    <row r="14" spans="1:10">
      <c r="A14" s="4">
        <v>14</v>
      </c>
      <c r="B14" s="46" t="s">
        <v>67</v>
      </c>
      <c r="C14" s="47"/>
      <c r="D14" s="48"/>
      <c r="E14" s="14"/>
      <c r="F14" s="12"/>
      <c r="G14" s="12"/>
      <c r="H14" s="14"/>
      <c r="I14" s="19"/>
      <c r="J14" s="19">
        <f>SUM(J3:J13)</f>
        <v>0</v>
      </c>
    </row>
  </sheetData>
  <mergeCells count="4">
    <mergeCell ref="A1:J1"/>
    <mergeCell ref="B14:D14"/>
    <mergeCell ref="B3:B13"/>
    <mergeCell ref="D3:D9"/>
  </mergeCells>
  <phoneticPr fontId="4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门急诊一~五层汇总表</vt:lpstr>
      <vt:lpstr>一层</vt:lpstr>
      <vt:lpstr>二层 </vt:lpstr>
      <vt:lpstr>三层 </vt:lpstr>
      <vt:lpstr>四层</vt:lpstr>
      <vt:lpstr>五层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江利</dc:creator>
  <cp:lastModifiedBy>Administrator</cp:lastModifiedBy>
  <dcterms:created xsi:type="dcterms:W3CDTF">2015-06-05T18:19:00Z</dcterms:created>
  <dcterms:modified xsi:type="dcterms:W3CDTF">2020-12-18T05:13:35Z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